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608 - Buy-backs W23\"/>
    </mc:Choice>
  </mc:AlternateContent>
  <xr:revisionPtr revIDLastSave="0" documentId="13_ncr:1_{D0AB1E80-6F33-47B3-A7C9-452227A84CB7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6" i="1" l="1"/>
  <c r="G126" i="1"/>
  <c r="F125" i="1"/>
  <c r="G125" i="1"/>
  <c r="F124" i="1"/>
  <c r="G124" i="1"/>
  <c r="F123" i="1"/>
  <c r="G123" i="1"/>
  <c r="F122" i="1"/>
  <c r="G122" i="1"/>
  <c r="F121" i="1"/>
  <c r="G121" i="1"/>
  <c r="C3" i="1"/>
  <c r="C152" i="1" s="1"/>
  <c r="C149" i="1" a="1"/>
  <c r="C149" i="1" s="1"/>
  <c r="C150" i="1" a="1"/>
  <c r="C150" i="1" s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F120" i="1"/>
  <c r="G120" i="1"/>
  <c r="F119" i="1"/>
  <c r="G119" i="1"/>
  <c r="F118" i="1"/>
  <c r="G118" i="1"/>
  <c r="F117" i="1"/>
  <c r="G117" i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C151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35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H103" i="1" l="1"/>
  <c r="E104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3" i="1"/>
  <c r="H114" i="1" l="1"/>
  <c r="E115" i="1"/>
  <c r="E116" i="1" l="1"/>
  <c r="H115" i="1"/>
  <c r="H116" i="1" l="1"/>
  <c r="E117" i="1"/>
  <c r="E118" i="1" l="1"/>
  <c r="H117" i="1"/>
  <c r="H118" i="1" l="1"/>
  <c r="E119" i="1"/>
  <c r="E120" i="1" l="1"/>
  <c r="H119" i="1"/>
  <c r="H120" i="1" l="1"/>
  <c r="E121" i="1"/>
  <c r="E122" i="1" l="1"/>
  <c r="H121" i="1"/>
  <c r="E123" i="1" l="1"/>
  <c r="H122" i="1"/>
  <c r="E124" i="1" l="1"/>
  <c r="H123" i="1"/>
  <c r="E125" i="1" l="1"/>
  <c r="H124" i="1"/>
  <c r="E126" i="1" l="1"/>
  <c r="H126" i="1" s="1"/>
  <c r="C153" i="1" s="1" a="1"/>
  <c r="C153" i="1" s="1"/>
  <c r="H1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<sst xmlns="http://schemas.openxmlformats.org/spreadsheetml/2006/main" count="29" uniqueCount="24">
  <si>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</si>
  <si>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</si>
  <si>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</si>
  <si>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</si>
  <si>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</si>
  <si>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</si>
  <si>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</si>
  <si>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</si>
  <si>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</si>
  <si>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</si>
  <si>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</si>
  <si>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</si>
  <si>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</si>
  <si>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</si>
  <si>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</si>
  <si>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</si>
  <si>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</si>
  <si>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</si>
  <si>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</si>
  <si>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</si>
  <si>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</si>
  <si>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</si>
  <si>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</si>
  <si>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2026-05-12 (Makulering av aktier)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</si>
</sst>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3"/>
  <sheetViews>
    <sheetView tabSelected="1" topLeftCell="C1" zoomScaleNormal="100" workbookViewId="0">
      <pane ySplit="5" topLeftCell="A119" activePane="bottomLeft" state="frozen"/>
      <selection pane="bottomLeft" activeCell="K122" sqref="K122:K12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SUM(C7:C134)+F6-8418201</f>
        <v>2503967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34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23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 t="shared" ref="E116:E121" si="165">E115+C116</f>
        <v>2028065</v>
      </c>
      <c r="F116" s="9">
        <f t="shared" ref="F116:F126" si="166">225902</f>
        <v>225902</v>
      </c>
      <c r="G116" s="9">
        <f t="shared" ref="G116:G126" si="167">99683846</f>
        <v>99683846</v>
      </c>
      <c r="H116" s="9">
        <f t="shared" ref="H116:H121" si="168">G116-E116-F116</f>
        <v>97429879</v>
      </c>
      <c r="K116" s="15">
        <f t="shared" si="159"/>
        <v>1861943.0999999999</v>
      </c>
    </row>
    <row r="117" spans="2:11" x14ac:dyDescent="0.35">
      <c r="B117" s="13">
        <v>46167</v>
      </c>
      <c r="C117" s="25">
        <v>25000</v>
      </c>
      <c r="D117" s="18">
        <v>76.504980000000003</v>
      </c>
      <c r="E117" s="9">
        <f t="shared" si="165"/>
        <v>2053065</v>
      </c>
      <c r="F117" s="9">
        <f t="shared" si="166"/>
        <v>225902</v>
      </c>
      <c r="G117" s="9">
        <f t="shared" si="167"/>
        <v>99683846</v>
      </c>
      <c r="H117" s="9">
        <f t="shared" si="168"/>
        <v>97404879</v>
      </c>
      <c r="K117" s="15">
        <f t="shared" si="159"/>
        <v>1912624.5</v>
      </c>
    </row>
    <row r="118" spans="2:11" x14ac:dyDescent="0.35">
      <c r="B118" s="13">
        <v>46168</v>
      </c>
      <c r="C118" s="25">
        <v>30000</v>
      </c>
      <c r="D118" s="18">
        <v>75.353193000000005</v>
      </c>
      <c r="E118" s="9">
        <f t="shared" si="165"/>
        <v>2083065</v>
      </c>
      <c r="F118" s="9">
        <f t="shared" si="166"/>
        <v>225902</v>
      </c>
      <c r="G118" s="9">
        <f t="shared" si="167"/>
        <v>99683846</v>
      </c>
      <c r="H118" s="9">
        <f t="shared" si="168"/>
        <v>97374879</v>
      </c>
      <c r="K118" s="15">
        <f t="shared" si="159"/>
        <v>2260595.79</v>
      </c>
    </row>
    <row r="119" spans="2:11" x14ac:dyDescent="0.35">
      <c r="B119" s="13">
        <v>46169</v>
      </c>
      <c r="C119" s="25">
        <v>25000</v>
      </c>
      <c r="D119" s="18">
        <v>73.384348000000003</v>
      </c>
      <c r="E119" s="9">
        <f t="shared" si="165"/>
        <v>2108065</v>
      </c>
      <c r="F119" s="9">
        <f t="shared" si="166"/>
        <v>225902</v>
      </c>
      <c r="G119" s="9">
        <f t="shared" si="167"/>
        <v>99683846</v>
      </c>
      <c r="H119" s="9">
        <f t="shared" si="168"/>
        <v>97349879</v>
      </c>
      <c r="K119" s="15">
        <f t="shared" si="159"/>
        <v>1834608.7000000002</v>
      </c>
    </row>
    <row r="120" spans="2:11" x14ac:dyDescent="0.35">
      <c r="B120" s="13">
        <v>46170</v>
      </c>
      <c r="C120" s="25">
        <v>25000</v>
      </c>
      <c r="D120" s="18">
        <v>70.961963999999995</v>
      </c>
      <c r="E120" s="9">
        <f t="shared" si="165"/>
        <v>2133065</v>
      </c>
      <c r="F120" s="9">
        <f t="shared" si="166"/>
        <v>225902</v>
      </c>
      <c r="G120" s="9">
        <f t="shared" si="167"/>
        <v>99683846</v>
      </c>
      <c r="H120" s="9">
        <f t="shared" si="168"/>
        <v>97324879</v>
      </c>
      <c r="K120" s="15">
        <f t="shared" si="159"/>
        <v>1774049.0999999999</v>
      </c>
    </row>
    <row r="121" spans="2:11" x14ac:dyDescent="0.35">
      <c r="B121" s="13">
        <v>46171</v>
      </c>
      <c r="C121" s="25">
        <v>25000</v>
      </c>
      <c r="D121" s="18">
        <v>69.668083999999993</v>
      </c>
      <c r="E121" s="9">
        <f t="shared" si="165"/>
        <v>2158065</v>
      </c>
      <c r="F121" s="9">
        <f t="shared" si="166"/>
        <v>225902</v>
      </c>
      <c r="G121" s="9">
        <f t="shared" si="167"/>
        <v>99683846</v>
      </c>
      <c r="H121" s="9">
        <f t="shared" si="168"/>
        <v>97299879</v>
      </c>
      <c r="K121" s="15">
        <f t="shared" si="159"/>
        <v>1741702.0999999999</v>
      </c>
    </row>
    <row r="122" spans="2:11" x14ac:dyDescent="0.35">
      <c r="B122" s="13">
        <v>46174</v>
      </c>
      <c r="C122" s="25">
        <v>30000</v>
      </c>
      <c r="D122" s="18">
        <v>70.474220000000003</v>
      </c>
      <c r="E122" s="9">
        <f t="shared" ref="E122:E123" si="169">E121+C122</f>
        <v>2188065</v>
      </c>
      <c r="F122" s="9">
        <f t="shared" si="166"/>
        <v>225902</v>
      </c>
      <c r="G122" s="9">
        <f t="shared" si="167"/>
        <v>99683846</v>
      </c>
      <c r="H122" s="9">
        <f t="shared" ref="H122:H123" si="170">G122-E122-F122</f>
        <v>97269879</v>
      </c>
      <c r="K122" s="15">
        <f t="shared" si="159"/>
        <v>2114226.6</v>
      </c>
    </row>
    <row r="123" spans="2:11" x14ac:dyDescent="0.35">
      <c r="B123" s="13">
        <v>46175</v>
      </c>
      <c r="C123" s="25">
        <v>25000</v>
      </c>
      <c r="D123" s="18">
        <v>70.933436</v>
      </c>
      <c r="E123" s="9">
        <f t="shared" si="169"/>
        <v>2213065</v>
      </c>
      <c r="F123" s="9">
        <f t="shared" si="166"/>
        <v>225902</v>
      </c>
      <c r="G123" s="9">
        <f t="shared" si="167"/>
        <v>99683846</v>
      </c>
      <c r="H123" s="9">
        <f t="shared" si="170"/>
        <v>97244879</v>
      </c>
      <c r="K123" s="15">
        <f t="shared" si="159"/>
        <v>1773335.9</v>
      </c>
    </row>
    <row r="124" spans="2:11" x14ac:dyDescent="0.35">
      <c r="B124" s="13">
        <v>46176</v>
      </c>
      <c r="C124" s="25">
        <v>25000</v>
      </c>
      <c r="D124" s="18">
        <v>70.970247999999998</v>
      </c>
      <c r="E124" s="9">
        <f t="shared" ref="E124" si="171">E123+C124</f>
        <v>2238065</v>
      </c>
      <c r="F124" s="9">
        <f t="shared" si="166"/>
        <v>225902</v>
      </c>
      <c r="G124" s="9">
        <f t="shared" si="167"/>
        <v>99683846</v>
      </c>
      <c r="H124" s="9">
        <f t="shared" ref="H124" si="172">G124-E124-F124</f>
        <v>97219879</v>
      </c>
      <c r="K124" s="15">
        <f t="shared" si="159"/>
        <v>1774256.2</v>
      </c>
    </row>
    <row r="125" spans="2:11" x14ac:dyDescent="0.35">
      <c r="B125" s="13">
        <v>46177</v>
      </c>
      <c r="C125" s="25">
        <v>20000</v>
      </c>
      <c r="D125" s="18">
        <v>71.981075000000004</v>
      </c>
      <c r="E125" s="9">
        <f t="shared" ref="E125:E126" si="173">E124+C125</f>
        <v>2258065</v>
      </c>
      <c r="F125" s="9">
        <f t="shared" si="166"/>
        <v>225902</v>
      </c>
      <c r="G125" s="9">
        <f t="shared" si="167"/>
        <v>99683846</v>
      </c>
      <c r="H125" s="9">
        <f t="shared" ref="H125:H126" si="174">G125-E125-F125</f>
        <v>97199879</v>
      </c>
      <c r="K125" s="15">
        <f t="shared" si="159"/>
        <v>1439621.5</v>
      </c>
    </row>
    <row r="126" spans="2:11" x14ac:dyDescent="0.35">
      <c r="B126" s="13">
        <v>46178</v>
      </c>
      <c r="C126" s="25">
        <v>20000</v>
      </c>
      <c r="D126" s="18">
        <v>72.363105000000004</v>
      </c>
      <c r="E126" s="9">
        <f t="shared" si="173"/>
        <v>2278065</v>
      </c>
      <c r="F126" s="9">
        <f t="shared" si="166"/>
        <v>225902</v>
      </c>
      <c r="G126" s="9">
        <f t="shared" si="167"/>
        <v>99683846</v>
      </c>
      <c r="H126" s="9">
        <f t="shared" si="174"/>
        <v>97179879</v>
      </c>
      <c r="K126" s="15">
        <f t="shared" si="159"/>
        <v>1447262.1</v>
      </c>
    </row>
    <row r="127" spans="2:11" x14ac:dyDescent="0.35">
      <c r="B127" s="13"/>
      <c r="C127" s="25"/>
      <c r="D127" s="18"/>
      <c r="E127" s="9"/>
      <c r="F127" s="9"/>
      <c r="G127" s="9"/>
      <c r="H127" s="9"/>
      <c r="K127" s="15">
        <f t="shared" si="159"/>
        <v>0</v>
      </c>
    </row>
    <row r="128" spans="2:11" x14ac:dyDescent="0.35">
      <c r="B128" s="13"/>
      <c r="C128" s="25"/>
      <c r="D128" s="18"/>
      <c r="E128" s="9"/>
      <c r="F128" s="9"/>
      <c r="G128" s="9"/>
      <c r="H128" s="9"/>
      <c r="K128" s="15">
        <f t="shared" si="159"/>
        <v>0</v>
      </c>
    </row>
    <row r="129" spans="2:11" x14ac:dyDescent="0.35">
      <c r="B129" s="13"/>
      <c r="C129" s="25"/>
      <c r="D129" s="18"/>
      <c r="E129" s="9"/>
      <c r="F129" s="9"/>
      <c r="G129" s="9"/>
      <c r="H129" s="9"/>
      <c r="K129" s="15">
        <f t="shared" si="159"/>
        <v>0</v>
      </c>
    </row>
    <row r="130" spans="2:11" x14ac:dyDescent="0.35">
      <c r="B130" s="13"/>
      <c r="C130" s="25"/>
      <c r="D130" s="18"/>
      <c r="E130" s="9"/>
      <c r="F130" s="9"/>
      <c r="G130" s="9"/>
      <c r="H130" s="9"/>
      <c r="K130" s="15">
        <f t="shared" si="159"/>
        <v>0</v>
      </c>
    </row>
    <row r="131" spans="2:11" x14ac:dyDescent="0.35">
      <c r="B131" s="13"/>
      <c r="C131" s="25"/>
      <c r="D131" s="18"/>
      <c r="E131" s="9"/>
      <c r="F131" s="9"/>
      <c r="G131" s="9"/>
      <c r="H131" s="9"/>
      <c r="K131" s="15">
        <f t="shared" si="159"/>
        <v>0</v>
      </c>
    </row>
    <row r="132" spans="2:11" x14ac:dyDescent="0.35">
      <c r="B132" s="13"/>
      <c r="C132" s="25"/>
      <c r="D132" s="18"/>
      <c r="E132" s="9"/>
      <c r="F132" s="9"/>
      <c r="G132" s="9"/>
      <c r="H132" s="9"/>
      <c r="K132" s="15">
        <f t="shared" si="159"/>
        <v>0</v>
      </c>
    </row>
    <row r="133" spans="2:11" x14ac:dyDescent="0.35">
      <c r="B133" s="13"/>
      <c r="C133" s="25"/>
      <c r="D133" s="18"/>
      <c r="E133" s="9"/>
      <c r="F133" s="9"/>
      <c r="G133" s="9"/>
      <c r="H133" s="9"/>
      <c r="K133" s="15">
        <f t="shared" si="159"/>
        <v>0</v>
      </c>
    </row>
    <row r="134" spans="2:11" x14ac:dyDescent="0.35">
      <c r="B134" s="13"/>
      <c r="C134" s="25"/>
      <c r="D134" s="18"/>
      <c r="E134" s="9"/>
      <c r="F134" s="9"/>
      <c r="G134" s="9"/>
      <c r="H134" s="9"/>
      <c r="K134" s="15">
        <f t="shared" si="159"/>
        <v>0</v>
      </c>
    </row>
    <row r="135" spans="2:11" x14ac:dyDescent="0.35">
      <c r="K135" s="17">
        <f>SUM(K$7:K134)</f>
        <v>767326816.09817529</v>
      </c>
    </row>
    <row r="143" spans="2:11" x14ac:dyDescent="0.35">
      <c r="B143" s="23" t="s">
        <v>0</v>
      </c>
      <c r="C143" s="24"/>
    </row>
    <row r="144" spans="2:11" ht="15.5" x14ac:dyDescent="0.35">
      <c r="B144" s="22" t="s">
        <v>7</v>
      </c>
      <c r="C144" s="30" t="s">
        <v>17</v>
      </c>
    </row>
    <row r="145" spans="2:3" x14ac:dyDescent="0.35">
      <c r="B145" s="16" t="s">
        <v>8</v>
      </c>
      <c r="C145" s="31" t="s">
        <v>19</v>
      </c>
    </row>
    <row r="146" spans="2:3" x14ac:dyDescent="0.35">
      <c r="B146" s="16" t="s">
        <v>9</v>
      </c>
      <c r="C146" s="18" t="s">
        <v>0</v>
      </c>
    </row>
    <row r="147" spans="2:3" x14ac:dyDescent="0.35">
      <c r="B147" s="16" t="s">
        <v>10</v>
      </c>
      <c r="C147" s="18" t="s">
        <v>15</v>
      </c>
    </row>
    <row r="148" spans="2:3" x14ac:dyDescent="0.35">
      <c r="B148" s="16" t="s">
        <v>11</v>
      </c>
      <c r="C148" s="18" t="s">
        <v>16</v>
      </c>
    </row>
    <row r="149" spans="2:3" x14ac:dyDescent="0.35">
      <c r="B149" s="16" t="s">
        <v>12</v>
      </c>
      <c r="C149" s="20" cm="1">
        <f t="array" ref="C149">LOOKUP(2,--1/(C7:C134&lt;&gt;""),C7:C134)</f>
        <v>20000</v>
      </c>
    </row>
    <row r="150" spans="2:3" x14ac:dyDescent="0.35">
      <c r="B150" s="16" t="s">
        <v>4</v>
      </c>
      <c r="C150" s="26" cm="1">
        <f t="array" ref="C150">LOOKUP(2,--1/(D7:D134&lt;&gt;""),D7:D134)</f>
        <v>72.363105000000004</v>
      </c>
    </row>
    <row r="151" spans="2:3" x14ac:dyDescent="0.35">
      <c r="B151" s="16" t="s">
        <v>2</v>
      </c>
      <c r="C151" s="19">
        <f ca="1">TODAY()</f>
        <v>46180</v>
      </c>
    </row>
    <row r="152" spans="2:3" x14ac:dyDescent="0.35">
      <c r="B152" s="16" t="s">
        <v>13</v>
      </c>
      <c r="C152" s="20">
        <f>C3</f>
        <v>2503967</v>
      </c>
    </row>
    <row r="153" spans="2:3" x14ac:dyDescent="0.35">
      <c r="B153" s="16" t="s">
        <v>14</v>
      </c>
      <c r="C153" s="20" cm="1">
        <f t="array" ref="C153">LOOKUP(2,--1/(H7:H134&lt;&gt;""),H7:H134)</f>
        <v>97179879</v>
      </c>
    </row>
    <row r="65503" spans="5:6" x14ac:dyDescent="0.35">
      <c r="E65503" s="9"/>
      <c r="F65503" s="28"/>
    </row>
    <row r="1048543" spans="5:6" x14ac:dyDescent="0.35">
      <c r="E1048543" s="9"/>
      <c r="F1048543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2026-06-07T20:02:21Z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2026-06-07T20:02:21Z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28d4acb3-10c8-4109-b045-f2743849b189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