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420 - Buy-backs W16\"/>
    </mc:Choice>
  </mc:AlternateContent>
  <xr:revisionPtr revIDLastSave="0" documentId="13_ncr:1_{077E3DB7-0EAC-4DE7-8DE0-DEEBDFFFA4BB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2" i="1" l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C111" i="1" a="1"/>
  <c r="C111" i="1" s="1"/>
  <c r="C3" i="1"/>
  <c r="C114" i="1" s="1"/>
  <c r="G92" i="1"/>
  <c r="F92" i="1"/>
  <c r="F91" i="1"/>
  <c r="G91" i="1"/>
  <c r="F90" i="1"/>
  <c r="G90" i="1"/>
  <c r="F89" i="1"/>
  <c r="G89" i="1"/>
  <c r="F88" i="1"/>
  <c r="G88" i="1"/>
  <c r="F87" i="1"/>
  <c r="G87" i="1"/>
  <c r="C112" i="1" a="1"/>
  <c r="C112" i="1" s="1"/>
  <c r="C113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K103" i="1" s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H80" i="1" l="1"/>
  <c r="E81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H91" i="1" l="1"/>
  <c r="E92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2" i="1" s="1"/>
  <c r="C115" i="1" s="1" a="1"/>
  <c r="C115" i="1" s="1"/>
  <c r="H10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<sst xmlns="http://schemas.openxmlformats.org/spreadsheetml/2006/main" count="28" uniqueCount="23">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</sst>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zoomScaleNormal="100" workbookViewId="0">
      <pane ySplit="5" topLeftCell="A90" activePane="bottomLeft" state="frozen"/>
      <selection pane="bottomLeft" activeCell="C104" sqref="C104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SUM(C7:C102)+F6</f>
        <v>10264168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2" si="2">225902</f>
        <v>225902</v>
      </c>
      <c r="G7" s="9">
        <f t="shared" ref="G7:G102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02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" si="144">G102-E102-F102</f>
        <v>97837879</v>
      </c>
      <c r="K102" s="15">
        <f t="shared" si="68"/>
        <v>3082208.2</v>
      </c>
    </row>
    <row r="103" spans="2:11" x14ac:dyDescent="0.35">
      <c r="K103" s="17">
        <f>SUM(K$7:K102)</f>
        <v>720200803.41417503</v>
      </c>
    </row>
    <row r="105" spans="2:11" x14ac:dyDescent="0.35">
      <c r="B105" s="23" t="s">
        <v>0</v>
      </c>
      <c r="C105" s="24"/>
    </row>
    <row r="106" spans="2:11" ht="15.5" x14ac:dyDescent="0.35">
      <c r="B106" s="22" t="s">
        <v>7</v>
      </c>
      <c r="C106" s="30" t="s">
        <v>17</v>
      </c>
    </row>
    <row r="107" spans="2:11" x14ac:dyDescent="0.35">
      <c r="B107" s="16" t="s">
        <v>8</v>
      </c>
      <c r="C107" s="31" t="s">
        <v>19</v>
      </c>
    </row>
    <row r="108" spans="2:11" x14ac:dyDescent="0.35">
      <c r="B108" s="16" t="s">
        <v>9</v>
      </c>
      <c r="C108" s="18" t="s">
        <v>0</v>
      </c>
    </row>
    <row r="109" spans="2:11" x14ac:dyDescent="0.35">
      <c r="B109" s="16" t="s">
        <v>10</v>
      </c>
      <c r="C109" s="18" t="s">
        <v>15</v>
      </c>
    </row>
    <row r="110" spans="2:11" x14ac:dyDescent="0.35">
      <c r="B110" s="16" t="s">
        <v>11</v>
      </c>
      <c r="C110" s="18" t="s">
        <v>16</v>
      </c>
    </row>
    <row r="111" spans="2:11" x14ac:dyDescent="0.35">
      <c r="B111" s="16" t="s">
        <v>12</v>
      </c>
      <c r="C111" s="20" cm="1">
        <f t="array" ref="C111">LOOKUP(2,--1/(C7:C102&lt;&gt;""),C7:C102)</f>
        <v>40000</v>
      </c>
    </row>
    <row r="112" spans="2:11" x14ac:dyDescent="0.35">
      <c r="B112" s="16" t="s">
        <v>4</v>
      </c>
      <c r="C112" s="26" cm="1">
        <f t="array" ref="C112">LOOKUP(2,--1/(C7:D102&lt;&gt;""),D7:D102)</f>
        <v>77.055205000000001</v>
      </c>
    </row>
    <row r="113" spans="2:3" x14ac:dyDescent="0.35">
      <c r="B113" s="16" t="s">
        <v>2</v>
      </c>
      <c r="C113" s="19">
        <f ca="1">TODAY()</f>
        <v>46131</v>
      </c>
    </row>
    <row r="114" spans="2:3" x14ac:dyDescent="0.35">
      <c r="B114" s="16" t="s">
        <v>13</v>
      </c>
      <c r="C114" s="20">
        <f>C3</f>
        <v>10264168</v>
      </c>
    </row>
    <row r="115" spans="2:3" x14ac:dyDescent="0.35">
      <c r="B115" s="16" t="s">
        <v>14</v>
      </c>
      <c r="C115" s="20" cm="1">
        <f t="array" ref="C115">LOOKUP(2,--1/(H7:H102&lt;&gt;""),H7:H102)</f>
        <v>97837879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2026-04-19T18:44:30Z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2026-04-19T18:44:29Z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002f6557-b2b4-4760-9aff-da1e8f41e662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