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323 - Buy-backs W12\"/>
    </mc:Choice>
  </mc:AlternateContent>
  <xr:revisionPtr revIDLastSave="0" documentId="13_ncr:1_{77D2FB46-7B16-47A7-8F82-842DB184F8B6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91" i="1" s="1"/>
  <c r="F77" i="1"/>
  <c r="G77" i="1"/>
  <c r="F76" i="1"/>
  <c r="G76" i="1"/>
  <c r="F75" i="1"/>
  <c r="G75" i="1"/>
  <c r="F74" i="1"/>
  <c r="G74" i="1"/>
  <c r="C89" i="1" a="1"/>
  <c r="C89" i="1" s="1"/>
  <c r="C88" i="1" a="1"/>
  <c r="C88" i="1" s="1"/>
  <c r="F73" i="1"/>
  <c r="G73" i="1"/>
  <c r="C90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79" i="1"/>
  <c r="K80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K81" i="1" l="1"/>
  <c r="H7" i="1"/>
  <c r="E8" i="1"/>
  <c r="K9" i="1"/>
  <c r="H8" i="1" l="1"/>
  <c r="E9" i="1"/>
  <c r="E10" i="1" l="1"/>
  <c r="H9" i="1"/>
  <c r="H10" i="1" l="1"/>
  <c r="E11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E24" i="1" l="1"/>
  <c r="H23" i="1"/>
  <c r="E25" i="1" l="1"/>
  <c r="H24" i="1"/>
  <c r="E26" i="1" l="1"/>
  <c r="H25" i="1"/>
  <c r="H26" i="1" l="1"/>
  <c r="E27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E42" i="1" l="1"/>
  <c r="H41" i="1"/>
  <c r="E43" i="1" l="1"/>
  <c r="H42" i="1"/>
  <c r="E44" i="1" l="1"/>
  <c r="H43" i="1"/>
  <c r="E45" i="1" l="1"/>
  <c r="H44" i="1"/>
  <c r="E46" i="1" l="1"/>
  <c r="H45" i="1"/>
  <c r="E47" i="1" l="1"/>
  <c r="H46" i="1"/>
  <c r="E48" i="1" l="1"/>
  <c r="H47" i="1"/>
  <c r="E49" i="1" l="1"/>
  <c r="H48" i="1"/>
  <c r="E50" i="1" l="1"/>
  <c r="H49" i="1"/>
  <c r="H50" i="1" l="1"/>
  <c r="E51" i="1"/>
  <c r="E52" i="1" l="1"/>
  <c r="H51" i="1"/>
  <c r="H52" i="1" l="1"/>
  <c r="E53" i="1"/>
  <c r="E54" i="1" l="1"/>
  <c r="H53" i="1"/>
  <c r="E55" i="1" l="1"/>
  <c r="H54" i="1"/>
  <c r="E56" i="1" l="1"/>
  <c r="H55" i="1"/>
  <c r="E57" i="1" l="1"/>
  <c r="H56" i="1"/>
  <c r="E58" i="1" l="1"/>
  <c r="H57" i="1"/>
  <c r="E59" i="1" l="1"/>
  <c r="H58" i="1"/>
  <c r="E60" i="1" l="1"/>
  <c r="H59" i="1"/>
  <c r="H60" i="1" l="1"/>
  <c r="E61" i="1"/>
  <c r="H61" i="1" l="1"/>
  <c r="E62" i="1"/>
  <c r="E63" i="1" l="1"/>
  <c r="H62" i="1"/>
  <c r="E64" i="1" l="1"/>
  <c r="H63" i="1"/>
  <c r="E65" i="1" l="1"/>
  <c r="H64" i="1"/>
  <c r="E66" i="1" l="1"/>
  <c r="H65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H75" i="1" l="1"/>
  <c r="E76" i="1"/>
  <c r="E77" i="1" l="1"/>
  <c r="H77" i="1" s="1"/>
  <c r="C92" i="1" s="1" a="1"/>
  <c r="C92" i="1" s="1"/>
  <c r="H7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<sst xmlns="http://schemas.openxmlformats.org/spreadsheetml/2006/main" count="28" uniqueCount="23">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</sst>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C1" zoomScaleNormal="100" workbookViewId="0">
      <pane ySplit="5" topLeftCell="A69" activePane="bottomLeft" state="frozen"/>
      <selection pane="bottomLeft" activeCell="L1" sqref="L1:L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SUM(C7:C80)+F6</f>
        <v>5254151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77" si="2">225902</f>
        <v>225902</v>
      </c>
      <c r="G7" s="9">
        <f t="shared" ref="G7:G7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8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/>
      <c r="C78" s="25"/>
      <c r="D78" s="18"/>
      <c r="E78" s="18"/>
      <c r="F78" s="18"/>
      <c r="G78" s="18"/>
      <c r="H78" s="18"/>
      <c r="K78" s="15">
        <f t="shared" si="68"/>
        <v>0</v>
      </c>
    </row>
    <row r="79" spans="2:11" x14ac:dyDescent="0.35">
      <c r="B79" s="13"/>
      <c r="C79" s="25"/>
      <c r="D79" s="18"/>
      <c r="E79" s="18"/>
      <c r="F79" s="18"/>
      <c r="G79" s="18"/>
      <c r="H79" s="18"/>
      <c r="K79" s="15">
        <f t="shared" si="68"/>
        <v>0</v>
      </c>
    </row>
    <row r="80" spans="2:11" x14ac:dyDescent="0.35">
      <c r="B80" s="13"/>
      <c r="C80" s="25"/>
      <c r="D80" s="18"/>
      <c r="E80" s="18"/>
      <c r="F80" s="18"/>
      <c r="G80" s="18"/>
      <c r="H80" s="18"/>
      <c r="K80" s="15">
        <f t="shared" si="68"/>
        <v>0</v>
      </c>
    </row>
    <row r="81" spans="2:11" x14ac:dyDescent="0.35">
      <c r="K81" s="17">
        <f>SUM(K$7:K80)</f>
        <v>368731802.49234015</v>
      </c>
    </row>
    <row r="82" spans="2:11" x14ac:dyDescent="0.35">
      <c r="B82" s="23" t="s">
        <v>0</v>
      </c>
      <c r="C82" s="24"/>
    </row>
    <row r="83" spans="2:11" ht="15.5" x14ac:dyDescent="0.35">
      <c r="B83" s="22" t="s">
        <v>7</v>
      </c>
      <c r="C83" s="30" t="s">
        <v>17</v>
      </c>
    </row>
    <row r="84" spans="2:11" x14ac:dyDescent="0.35">
      <c r="B84" s="16" t="s">
        <v>8</v>
      </c>
      <c r="C84" s="31" t="s">
        <v>19</v>
      </c>
    </row>
    <row r="85" spans="2:11" x14ac:dyDescent="0.35">
      <c r="B85" s="16" t="s">
        <v>9</v>
      </c>
      <c r="C85" s="18" t="s">
        <v>0</v>
      </c>
    </row>
    <row r="86" spans="2:11" x14ac:dyDescent="0.35">
      <c r="B86" s="16" t="s">
        <v>10</v>
      </c>
      <c r="C86" s="18" t="s">
        <v>15</v>
      </c>
    </row>
    <row r="87" spans="2:11" x14ac:dyDescent="0.35">
      <c r="B87" s="16" t="s">
        <v>11</v>
      </c>
      <c r="C87" s="18" t="s">
        <v>16</v>
      </c>
    </row>
    <row r="88" spans="2:11" x14ac:dyDescent="0.35">
      <c r="B88" s="16" t="s">
        <v>12</v>
      </c>
      <c r="C88" s="20" cm="1">
        <f t="array" ref="C88">LOOKUP(2,--1/(C7:C80&lt;&gt;""),C7:C80)</f>
        <v>35000</v>
      </c>
    </row>
    <row r="89" spans="2:11" x14ac:dyDescent="0.35">
      <c r="B89" s="16" t="s">
        <v>4</v>
      </c>
      <c r="C89" s="26" cm="1">
        <f t="array" ref="C89">LOOKUP(2,--1/(C7:D80&lt;&gt;""),D7:D80)</f>
        <v>70.484342999999996</v>
      </c>
    </row>
    <row r="90" spans="2:11" x14ac:dyDescent="0.35">
      <c r="B90" s="16" t="s">
        <v>2</v>
      </c>
      <c r="C90" s="19">
        <f ca="1">TODAY()</f>
        <v>46103</v>
      </c>
    </row>
    <row r="91" spans="2:11" x14ac:dyDescent="0.35">
      <c r="B91" s="16" t="s">
        <v>13</v>
      </c>
      <c r="C91" s="20">
        <f>C3</f>
        <v>5254151</v>
      </c>
    </row>
    <row r="92" spans="2:11" x14ac:dyDescent="0.35">
      <c r="B92" s="16" t="s">
        <v>14</v>
      </c>
      <c r="C92" s="20" cm="1">
        <f t="array" ref="C92">LOOKUP(2,--1/(H7:H80&lt;&gt;""),H7:H80)</f>
        <v>102847896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2026-03-22T19:59:22Z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2026-03-22T19:59:22Z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981f5eca-7b52-464d-a082-cd4b095f86fe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