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VeidekkeMac/PM-ar/2020/PM 2020.10.22 Regnskapshistorikk ny segmentstruktur/"/>
    </mc:Choice>
  </mc:AlternateContent>
  <xr:revisionPtr revIDLastSave="0" documentId="8_{0DF209D5-B3E9-A843-A8E9-813D4BD22F79}" xr6:coauthVersionLast="45" xr6:coauthVersionMax="45" xr10:uidLastSave="{00000000-0000-0000-0000-000000000000}"/>
  <bookViews>
    <workbookView xWindow="4320" yWindow="460" windowWidth="44660" windowHeight="24000" xr2:uid="{BEFFF49E-EC70-4C22-AB04-7660D9EE773E}"/>
  </bookViews>
  <sheets>
    <sheet name="Financial statement" sheetId="1" r:id="rId1"/>
    <sheet name="Gr.lag2" sheetId="3" state="hidden" r:id="rId2"/>
    <sheet name="ikke i bruk" sheetId="4" state="hidden" r:id="rId3"/>
  </sheets>
  <definedNames>
    <definedName name="_xlnm.Print_Area" localSheetId="0">'Financial statement'!$A$1:$L$227</definedName>
    <definedName name="_xlnm.Print_Titles" localSheetId="0">'Financial statement'!$4:$7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2" i="4" l="1"/>
  <c r="N142" i="4"/>
  <c r="M142" i="4"/>
  <c r="L142" i="4"/>
  <c r="K142" i="4"/>
  <c r="J142" i="4"/>
  <c r="I142" i="4"/>
  <c r="H142" i="4"/>
  <c r="G142" i="4"/>
  <c r="F142" i="4"/>
  <c r="O141" i="4"/>
  <c r="N141" i="4"/>
  <c r="M141" i="4"/>
  <c r="L141" i="4"/>
  <c r="K141" i="4"/>
  <c r="J141" i="4"/>
  <c r="I141" i="4"/>
  <c r="H141" i="4"/>
  <c r="G141" i="4"/>
  <c r="F141" i="4"/>
  <c r="O140" i="4"/>
  <c r="N140" i="4"/>
  <c r="M140" i="4"/>
  <c r="L140" i="4"/>
  <c r="K140" i="4"/>
  <c r="J140" i="4"/>
  <c r="I140" i="4"/>
  <c r="H140" i="4"/>
  <c r="G140" i="4"/>
  <c r="F140" i="4"/>
  <c r="O139" i="4"/>
  <c r="N139" i="4"/>
  <c r="M139" i="4"/>
  <c r="L139" i="4"/>
  <c r="K139" i="4"/>
  <c r="J139" i="4"/>
  <c r="I139" i="4"/>
  <c r="H139" i="4"/>
  <c r="G139" i="4"/>
  <c r="F139" i="4"/>
  <c r="O138" i="4"/>
  <c r="N138" i="4"/>
  <c r="M138" i="4"/>
  <c r="L138" i="4"/>
  <c r="K138" i="4"/>
  <c r="J138" i="4"/>
  <c r="I138" i="4"/>
  <c r="H138" i="4"/>
  <c r="G138" i="4"/>
  <c r="F138" i="4"/>
  <c r="O137" i="4"/>
  <c r="N137" i="4"/>
  <c r="M137" i="4"/>
  <c r="L137" i="4"/>
  <c r="K137" i="4"/>
  <c r="J137" i="4"/>
  <c r="I137" i="4"/>
  <c r="H137" i="4"/>
  <c r="G137" i="4"/>
  <c r="F137" i="4"/>
  <c r="O136" i="4"/>
  <c r="N136" i="4"/>
  <c r="M136" i="4"/>
  <c r="L136" i="4"/>
  <c r="K136" i="4"/>
  <c r="J136" i="4"/>
  <c r="I136" i="4"/>
  <c r="H136" i="4"/>
  <c r="G136" i="4"/>
  <c r="F136" i="4"/>
  <c r="O134" i="4"/>
  <c r="N134" i="4"/>
  <c r="M134" i="4"/>
  <c r="L134" i="4"/>
  <c r="K134" i="4"/>
  <c r="J134" i="4"/>
  <c r="I134" i="4"/>
  <c r="H134" i="4"/>
  <c r="G134" i="4"/>
  <c r="F134" i="4"/>
  <c r="I135" i="4" l="1"/>
  <c r="K135" i="4"/>
  <c r="M135" i="4"/>
  <c r="N135" i="4"/>
  <c r="G135" i="4"/>
  <c r="O135" i="4"/>
  <c r="H135" i="4"/>
  <c r="L135" i="4"/>
  <c r="J135" i="4"/>
  <c r="F135" i="4"/>
  <c r="O210" i="4"/>
  <c r="O152" i="4" s="1"/>
  <c r="N210" i="4"/>
  <c r="N152" i="4" s="1"/>
  <c r="M210" i="4"/>
  <c r="M152" i="4" s="1"/>
  <c r="L210" i="4"/>
  <c r="L152" i="4" s="1"/>
  <c r="K210" i="4"/>
  <c r="K152" i="4" s="1"/>
  <c r="J210" i="4"/>
  <c r="J152" i="4" s="1"/>
  <c r="I210" i="4"/>
  <c r="I152" i="4" s="1"/>
  <c r="H210" i="4"/>
  <c r="H152" i="4" s="1"/>
  <c r="G210" i="4"/>
  <c r="G152" i="4" s="1"/>
  <c r="F210" i="4"/>
  <c r="F152" i="4" s="1"/>
  <c r="O206" i="4"/>
  <c r="N206" i="4"/>
  <c r="M206" i="4"/>
  <c r="L206" i="4"/>
  <c r="K206" i="4"/>
  <c r="J206" i="4"/>
  <c r="I206" i="4"/>
  <c r="H206" i="4"/>
  <c r="G206" i="4"/>
  <c r="F206" i="4"/>
  <c r="O202" i="4"/>
  <c r="N202" i="4"/>
  <c r="M202" i="4"/>
  <c r="L202" i="4"/>
  <c r="K202" i="4"/>
  <c r="J202" i="4"/>
  <c r="I202" i="4"/>
  <c r="H202" i="4"/>
  <c r="G202" i="4"/>
  <c r="F202" i="4"/>
  <c r="O196" i="4"/>
  <c r="N196" i="4"/>
  <c r="M196" i="4"/>
  <c r="M145" i="4" s="1"/>
  <c r="L196" i="4"/>
  <c r="L145" i="4" s="1"/>
  <c r="K196" i="4"/>
  <c r="K145" i="4" s="1"/>
  <c r="J196" i="4"/>
  <c r="J145" i="4" s="1"/>
  <c r="I196" i="4"/>
  <c r="I145" i="4" s="1"/>
  <c r="H196" i="4"/>
  <c r="H145" i="4" s="1"/>
  <c r="G196" i="4"/>
  <c r="F196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D169" i="4"/>
  <c r="D168" i="4"/>
  <c r="D165" i="4"/>
  <c r="D164" i="4"/>
  <c r="D163" i="4"/>
  <c r="D162" i="4"/>
  <c r="D161" i="4"/>
  <c r="D160" i="4"/>
  <c r="D159" i="4"/>
  <c r="O151" i="4"/>
  <c r="N151" i="4"/>
  <c r="M151" i="4"/>
  <c r="L151" i="4"/>
  <c r="K151" i="4"/>
  <c r="J151" i="4"/>
  <c r="I151" i="4"/>
  <c r="H151" i="4"/>
  <c r="G151" i="4"/>
  <c r="F151" i="4"/>
  <c r="E145" i="4"/>
  <c r="D157" i="4" s="1"/>
  <c r="O161" i="4"/>
  <c r="K161" i="4"/>
  <c r="G161" i="4"/>
  <c r="E161" i="4"/>
  <c r="O160" i="4"/>
  <c r="K160" i="4"/>
  <c r="I160" i="4"/>
  <c r="G160" i="4"/>
  <c r="O159" i="4"/>
  <c r="K159" i="4"/>
  <c r="E159" i="4"/>
  <c r="O131" i="4"/>
  <c r="N131" i="4"/>
  <c r="M131" i="4"/>
  <c r="L131" i="4"/>
  <c r="K131" i="4"/>
  <c r="J131" i="4"/>
  <c r="I131" i="4"/>
  <c r="H131" i="4"/>
  <c r="G131" i="4"/>
  <c r="F131" i="4"/>
  <c r="D131" i="4"/>
  <c r="O130" i="4"/>
  <c r="N130" i="4"/>
  <c r="M130" i="4"/>
  <c r="L130" i="4"/>
  <c r="K130" i="4"/>
  <c r="J130" i="4"/>
  <c r="I130" i="4"/>
  <c r="H130" i="4"/>
  <c r="G130" i="4"/>
  <c r="F130" i="4"/>
  <c r="D130" i="4"/>
  <c r="O129" i="4"/>
  <c r="N129" i="4"/>
  <c r="M129" i="4"/>
  <c r="L129" i="4"/>
  <c r="K129" i="4"/>
  <c r="J129" i="4"/>
  <c r="I129" i="4"/>
  <c r="H129" i="4"/>
  <c r="G129" i="4"/>
  <c r="F129" i="4"/>
  <c r="D129" i="4"/>
  <c r="O128" i="4"/>
  <c r="N128" i="4"/>
  <c r="M128" i="4"/>
  <c r="L128" i="4"/>
  <c r="K128" i="4"/>
  <c r="J128" i="4"/>
  <c r="I128" i="4"/>
  <c r="H128" i="4"/>
  <c r="G128" i="4"/>
  <c r="F128" i="4"/>
  <c r="D128" i="4"/>
  <c r="O127" i="4"/>
  <c r="N127" i="4"/>
  <c r="M127" i="4"/>
  <c r="L127" i="4"/>
  <c r="K127" i="4"/>
  <c r="J127" i="4"/>
  <c r="I127" i="4"/>
  <c r="H127" i="4"/>
  <c r="G127" i="4"/>
  <c r="F127" i="4"/>
  <c r="D127" i="4"/>
  <c r="O126" i="4"/>
  <c r="N126" i="4"/>
  <c r="M126" i="4"/>
  <c r="L126" i="4"/>
  <c r="K126" i="4"/>
  <c r="J126" i="4"/>
  <c r="I126" i="4"/>
  <c r="H126" i="4"/>
  <c r="G126" i="4"/>
  <c r="F126" i="4"/>
  <c r="D126" i="4"/>
  <c r="O125" i="4"/>
  <c r="N125" i="4"/>
  <c r="M125" i="4"/>
  <c r="L125" i="4"/>
  <c r="K125" i="4"/>
  <c r="J125" i="4"/>
  <c r="I125" i="4"/>
  <c r="H125" i="4"/>
  <c r="G125" i="4"/>
  <c r="F125" i="4"/>
  <c r="D125" i="4"/>
  <c r="O124" i="4"/>
  <c r="N124" i="4"/>
  <c r="M124" i="4"/>
  <c r="L124" i="4"/>
  <c r="K124" i="4"/>
  <c r="J124" i="4"/>
  <c r="I124" i="4"/>
  <c r="H124" i="4"/>
  <c r="G124" i="4"/>
  <c r="F124" i="4"/>
  <c r="D124" i="4"/>
  <c r="O123" i="4"/>
  <c r="N123" i="4"/>
  <c r="M123" i="4"/>
  <c r="L123" i="4"/>
  <c r="K123" i="4"/>
  <c r="J123" i="4"/>
  <c r="I123" i="4"/>
  <c r="H123" i="4"/>
  <c r="G123" i="4"/>
  <c r="F123" i="4"/>
  <c r="D123" i="4"/>
  <c r="O107" i="4"/>
  <c r="N107" i="4"/>
  <c r="M107" i="4"/>
  <c r="L107" i="4"/>
  <c r="K107" i="4"/>
  <c r="J107" i="4"/>
  <c r="I107" i="4"/>
  <c r="H107" i="4"/>
  <c r="G107" i="4"/>
  <c r="F107" i="4"/>
  <c r="D107" i="4"/>
  <c r="O106" i="4"/>
  <c r="N106" i="4"/>
  <c r="M106" i="4"/>
  <c r="L106" i="4"/>
  <c r="K106" i="4"/>
  <c r="J106" i="4"/>
  <c r="I106" i="4"/>
  <c r="H106" i="4"/>
  <c r="G106" i="4"/>
  <c r="F106" i="4"/>
  <c r="D106" i="4"/>
  <c r="O105" i="4"/>
  <c r="N105" i="4"/>
  <c r="M105" i="4"/>
  <c r="L105" i="4"/>
  <c r="K105" i="4"/>
  <c r="J105" i="4"/>
  <c r="I105" i="4"/>
  <c r="H105" i="4"/>
  <c r="G105" i="4"/>
  <c r="F105" i="4"/>
  <c r="D105" i="4"/>
  <c r="O104" i="4"/>
  <c r="N104" i="4"/>
  <c r="M104" i="4"/>
  <c r="L104" i="4"/>
  <c r="K104" i="4"/>
  <c r="J104" i="4"/>
  <c r="I104" i="4"/>
  <c r="H104" i="4"/>
  <c r="G104" i="4"/>
  <c r="F104" i="4"/>
  <c r="D104" i="4"/>
  <c r="O103" i="4"/>
  <c r="N103" i="4"/>
  <c r="M103" i="4"/>
  <c r="L103" i="4"/>
  <c r="K103" i="4"/>
  <c r="J103" i="4"/>
  <c r="I103" i="4"/>
  <c r="H103" i="4"/>
  <c r="G103" i="4"/>
  <c r="F103" i="4"/>
  <c r="D103" i="4"/>
  <c r="O102" i="4"/>
  <c r="N102" i="4"/>
  <c r="M102" i="4"/>
  <c r="L102" i="4"/>
  <c r="K102" i="4"/>
  <c r="J102" i="4"/>
  <c r="I102" i="4"/>
  <c r="H102" i="4"/>
  <c r="G102" i="4"/>
  <c r="F102" i="4"/>
  <c r="D102" i="4"/>
  <c r="O101" i="4"/>
  <c r="N101" i="4"/>
  <c r="M101" i="4"/>
  <c r="L101" i="4"/>
  <c r="K101" i="4"/>
  <c r="J101" i="4"/>
  <c r="I101" i="4"/>
  <c r="H101" i="4"/>
  <c r="G101" i="4"/>
  <c r="F101" i="4"/>
  <c r="D101" i="4"/>
  <c r="O100" i="4"/>
  <c r="N100" i="4"/>
  <c r="M100" i="4"/>
  <c r="L100" i="4"/>
  <c r="K100" i="4"/>
  <c r="J100" i="4"/>
  <c r="I100" i="4"/>
  <c r="H100" i="4"/>
  <c r="G100" i="4"/>
  <c r="F100" i="4"/>
  <c r="D100" i="4"/>
  <c r="O99" i="4"/>
  <c r="N99" i="4"/>
  <c r="M99" i="4"/>
  <c r="L99" i="4"/>
  <c r="K99" i="4"/>
  <c r="J99" i="4"/>
  <c r="I99" i="4"/>
  <c r="H99" i="4"/>
  <c r="G99" i="4"/>
  <c r="F99" i="4"/>
  <c r="D99" i="4"/>
  <c r="O82" i="4"/>
  <c r="N82" i="4"/>
  <c r="M82" i="4"/>
  <c r="L82" i="4"/>
  <c r="K82" i="4"/>
  <c r="J82" i="4"/>
  <c r="I82" i="4"/>
  <c r="H82" i="4"/>
  <c r="G82" i="4"/>
  <c r="F82" i="4"/>
  <c r="D82" i="4"/>
  <c r="O81" i="4"/>
  <c r="N81" i="4"/>
  <c r="M81" i="4"/>
  <c r="L81" i="4"/>
  <c r="K81" i="4"/>
  <c r="J81" i="4"/>
  <c r="I81" i="4"/>
  <c r="H81" i="4"/>
  <c r="G81" i="4"/>
  <c r="F81" i="4"/>
  <c r="D81" i="4"/>
  <c r="O80" i="4"/>
  <c r="N80" i="4"/>
  <c r="M80" i="4"/>
  <c r="L80" i="4"/>
  <c r="K80" i="4"/>
  <c r="J80" i="4"/>
  <c r="I80" i="4"/>
  <c r="H80" i="4"/>
  <c r="G80" i="4"/>
  <c r="F80" i="4"/>
  <c r="D80" i="4"/>
  <c r="O79" i="4"/>
  <c r="N79" i="4"/>
  <c r="M79" i="4"/>
  <c r="L79" i="4"/>
  <c r="K79" i="4"/>
  <c r="J79" i="4"/>
  <c r="I79" i="4"/>
  <c r="H79" i="4"/>
  <c r="G79" i="4"/>
  <c r="F79" i="4"/>
  <c r="D79" i="4"/>
  <c r="O78" i="4"/>
  <c r="N78" i="4"/>
  <c r="M78" i="4"/>
  <c r="L78" i="4"/>
  <c r="K78" i="4"/>
  <c r="J78" i="4"/>
  <c r="I78" i="4"/>
  <c r="H78" i="4"/>
  <c r="G78" i="4"/>
  <c r="F78" i="4"/>
  <c r="D78" i="4"/>
  <c r="O77" i="4"/>
  <c r="N77" i="4"/>
  <c r="M77" i="4"/>
  <c r="L77" i="4"/>
  <c r="K77" i="4"/>
  <c r="J77" i="4"/>
  <c r="I77" i="4"/>
  <c r="H77" i="4"/>
  <c r="G77" i="4"/>
  <c r="F77" i="4"/>
  <c r="D77" i="4"/>
  <c r="O76" i="4"/>
  <c r="N76" i="4"/>
  <c r="M76" i="4"/>
  <c r="L76" i="4"/>
  <c r="K76" i="4"/>
  <c r="J76" i="4"/>
  <c r="I76" i="4"/>
  <c r="H76" i="4"/>
  <c r="G76" i="4"/>
  <c r="F76" i="4"/>
  <c r="D76" i="4"/>
  <c r="O75" i="4"/>
  <c r="N75" i="4"/>
  <c r="M75" i="4"/>
  <c r="L75" i="4"/>
  <c r="K75" i="4"/>
  <c r="J75" i="4"/>
  <c r="I75" i="4"/>
  <c r="H75" i="4"/>
  <c r="G75" i="4"/>
  <c r="F75" i="4"/>
  <c r="D75" i="4"/>
  <c r="O74" i="4"/>
  <c r="N74" i="4"/>
  <c r="M74" i="4"/>
  <c r="L74" i="4"/>
  <c r="K74" i="4"/>
  <c r="J74" i="4"/>
  <c r="I74" i="4"/>
  <c r="H74" i="4"/>
  <c r="G74" i="4"/>
  <c r="F74" i="4"/>
  <c r="D74" i="4"/>
  <c r="O48" i="4"/>
  <c r="N48" i="4"/>
  <c r="M48" i="4"/>
  <c r="L48" i="4"/>
  <c r="L59" i="4" s="1"/>
  <c r="K48" i="4"/>
  <c r="J48" i="4"/>
  <c r="I48" i="4"/>
  <c r="H48" i="4"/>
  <c r="G48" i="4"/>
  <c r="F48" i="4"/>
  <c r="O47" i="4"/>
  <c r="N47" i="4"/>
  <c r="M47" i="4"/>
  <c r="L47" i="4"/>
  <c r="K47" i="4"/>
  <c r="J47" i="4"/>
  <c r="I47" i="4"/>
  <c r="H47" i="4"/>
  <c r="G47" i="4"/>
  <c r="F47" i="4"/>
  <c r="O46" i="4"/>
  <c r="N46" i="4"/>
  <c r="M46" i="4"/>
  <c r="L46" i="4"/>
  <c r="K46" i="4"/>
  <c r="J46" i="4"/>
  <c r="I46" i="4"/>
  <c r="H46" i="4"/>
  <c r="G46" i="4"/>
  <c r="F46" i="4"/>
  <c r="O45" i="4"/>
  <c r="N45" i="4"/>
  <c r="M45" i="4"/>
  <c r="L45" i="4"/>
  <c r="K45" i="4"/>
  <c r="K56" i="4" s="1"/>
  <c r="J45" i="4"/>
  <c r="I45" i="4"/>
  <c r="H45" i="4"/>
  <c r="G45" i="4"/>
  <c r="F45" i="4"/>
  <c r="O44" i="4"/>
  <c r="O172" i="4" s="1"/>
  <c r="N44" i="4"/>
  <c r="M44" i="4"/>
  <c r="L44" i="4"/>
  <c r="K44" i="4"/>
  <c r="J44" i="4"/>
  <c r="I44" i="4"/>
  <c r="H44" i="4"/>
  <c r="H172" i="4" s="1"/>
  <c r="G44" i="4"/>
  <c r="F44" i="4"/>
  <c r="O43" i="4"/>
  <c r="N43" i="4"/>
  <c r="M43" i="4"/>
  <c r="L43" i="4"/>
  <c r="K43" i="4"/>
  <c r="J43" i="4"/>
  <c r="J171" i="4" s="1"/>
  <c r="I43" i="4"/>
  <c r="H43" i="4"/>
  <c r="G43" i="4"/>
  <c r="F43" i="4"/>
  <c r="O42" i="4"/>
  <c r="N42" i="4"/>
  <c r="M42" i="4"/>
  <c r="L42" i="4"/>
  <c r="L170" i="4" s="1"/>
  <c r="K42" i="4"/>
  <c r="J42" i="4"/>
  <c r="I42" i="4"/>
  <c r="H42" i="4"/>
  <c r="G42" i="4"/>
  <c r="G53" i="4" s="1"/>
  <c r="F42" i="4"/>
  <c r="O41" i="4"/>
  <c r="N41" i="4"/>
  <c r="M41" i="4"/>
  <c r="L41" i="4"/>
  <c r="K41" i="4"/>
  <c r="J41" i="4"/>
  <c r="J52" i="4" s="1"/>
  <c r="I41" i="4"/>
  <c r="H41" i="4"/>
  <c r="G41" i="4"/>
  <c r="F41" i="4"/>
  <c r="O40" i="4"/>
  <c r="N40" i="4"/>
  <c r="M40" i="4"/>
  <c r="L40" i="4"/>
  <c r="K40" i="4"/>
  <c r="K51" i="4" s="1"/>
  <c r="J40" i="4"/>
  <c r="I40" i="4"/>
  <c r="H40" i="4"/>
  <c r="G40" i="4"/>
  <c r="G51" i="4" s="1"/>
  <c r="F40" i="4"/>
  <c r="G39" i="3"/>
  <c r="G53" i="3" s="1"/>
  <c r="H39" i="3"/>
  <c r="H53" i="3" s="1"/>
  <c r="I39" i="3"/>
  <c r="I53" i="3" s="1"/>
  <c r="J39" i="3"/>
  <c r="J53" i="3" s="1"/>
  <c r="K39" i="3"/>
  <c r="K53" i="3" s="1"/>
  <c r="L39" i="3"/>
  <c r="L53" i="3" s="1"/>
  <c r="M39" i="3"/>
  <c r="M53" i="3" s="1"/>
  <c r="N39" i="3"/>
  <c r="N53" i="3" s="1"/>
  <c r="O39" i="3"/>
  <c r="O53" i="3" s="1"/>
  <c r="G40" i="3"/>
  <c r="G54" i="3" s="1"/>
  <c r="H40" i="3"/>
  <c r="H54" i="3" s="1"/>
  <c r="I40" i="3"/>
  <c r="I54" i="3" s="1"/>
  <c r="J40" i="3"/>
  <c r="J54" i="3" s="1"/>
  <c r="K40" i="3"/>
  <c r="K54" i="3" s="1"/>
  <c r="L40" i="3"/>
  <c r="L54" i="3" s="1"/>
  <c r="M40" i="3"/>
  <c r="M54" i="3" s="1"/>
  <c r="N40" i="3"/>
  <c r="N54" i="3" s="1"/>
  <c r="O40" i="3"/>
  <c r="O54" i="3" s="1"/>
  <c r="G41" i="3"/>
  <c r="G55" i="3" s="1"/>
  <c r="H41" i="3"/>
  <c r="H55" i="3" s="1"/>
  <c r="I41" i="3"/>
  <c r="I55" i="3" s="1"/>
  <c r="J41" i="3"/>
  <c r="J55" i="3" s="1"/>
  <c r="K41" i="3"/>
  <c r="K55" i="3" s="1"/>
  <c r="L41" i="3"/>
  <c r="L55" i="3" s="1"/>
  <c r="M41" i="3"/>
  <c r="M55" i="3" s="1"/>
  <c r="N41" i="3"/>
  <c r="N55" i="3" s="1"/>
  <c r="O41" i="3"/>
  <c r="O55" i="3" s="1"/>
  <c r="G42" i="3"/>
  <c r="G56" i="3" s="1"/>
  <c r="H42" i="3"/>
  <c r="H56" i="3" s="1"/>
  <c r="I42" i="3"/>
  <c r="I56" i="3" s="1"/>
  <c r="J42" i="3"/>
  <c r="J56" i="3" s="1"/>
  <c r="K42" i="3"/>
  <c r="K56" i="3" s="1"/>
  <c r="L42" i="3"/>
  <c r="L56" i="3" s="1"/>
  <c r="M42" i="3"/>
  <c r="M56" i="3" s="1"/>
  <c r="N42" i="3"/>
  <c r="N56" i="3" s="1"/>
  <c r="O42" i="3"/>
  <c r="O56" i="3" s="1"/>
  <c r="G43" i="3"/>
  <c r="G57" i="3" s="1"/>
  <c r="H43" i="3"/>
  <c r="H57" i="3" s="1"/>
  <c r="I43" i="3"/>
  <c r="I57" i="3" s="1"/>
  <c r="J43" i="3"/>
  <c r="J57" i="3" s="1"/>
  <c r="K43" i="3"/>
  <c r="K57" i="3" s="1"/>
  <c r="L43" i="3"/>
  <c r="L57" i="3" s="1"/>
  <c r="M43" i="3"/>
  <c r="M57" i="3" s="1"/>
  <c r="N43" i="3"/>
  <c r="N57" i="3" s="1"/>
  <c r="O43" i="3"/>
  <c r="O57" i="3" s="1"/>
  <c r="G44" i="3"/>
  <c r="G58" i="3" s="1"/>
  <c r="H44" i="3"/>
  <c r="H58" i="3" s="1"/>
  <c r="I44" i="3"/>
  <c r="I58" i="3" s="1"/>
  <c r="J44" i="3"/>
  <c r="J58" i="3" s="1"/>
  <c r="K44" i="3"/>
  <c r="K58" i="3" s="1"/>
  <c r="L44" i="3"/>
  <c r="L58" i="3" s="1"/>
  <c r="M44" i="3"/>
  <c r="M58" i="3" s="1"/>
  <c r="N44" i="3"/>
  <c r="N58" i="3" s="1"/>
  <c r="O44" i="3"/>
  <c r="O58" i="3" s="1"/>
  <c r="G45" i="3"/>
  <c r="G59" i="3" s="1"/>
  <c r="H45" i="3"/>
  <c r="H59" i="3" s="1"/>
  <c r="I45" i="3"/>
  <c r="I59" i="3" s="1"/>
  <c r="J45" i="3"/>
  <c r="J59" i="3" s="1"/>
  <c r="K45" i="3"/>
  <c r="K59" i="3" s="1"/>
  <c r="L45" i="3"/>
  <c r="L59" i="3" s="1"/>
  <c r="M45" i="3"/>
  <c r="M59" i="3" s="1"/>
  <c r="N45" i="3"/>
  <c r="N59" i="3" s="1"/>
  <c r="O45" i="3"/>
  <c r="O59" i="3" s="1"/>
  <c r="G46" i="3"/>
  <c r="G60" i="3" s="1"/>
  <c r="H46" i="3"/>
  <c r="H60" i="3" s="1"/>
  <c r="I46" i="3"/>
  <c r="I60" i="3" s="1"/>
  <c r="J46" i="3"/>
  <c r="J60" i="3" s="1"/>
  <c r="K46" i="3"/>
  <c r="K60" i="3" s="1"/>
  <c r="L46" i="3"/>
  <c r="L60" i="3" s="1"/>
  <c r="M46" i="3"/>
  <c r="M60" i="3" s="1"/>
  <c r="N46" i="3"/>
  <c r="N60" i="3" s="1"/>
  <c r="O46" i="3"/>
  <c r="O60" i="3" s="1"/>
  <c r="G47" i="3"/>
  <c r="G61" i="3" s="1"/>
  <c r="H47" i="3"/>
  <c r="H61" i="3" s="1"/>
  <c r="I47" i="3"/>
  <c r="I61" i="3" s="1"/>
  <c r="J47" i="3"/>
  <c r="J61" i="3" s="1"/>
  <c r="K47" i="3"/>
  <c r="K61" i="3" s="1"/>
  <c r="L47" i="3"/>
  <c r="L61" i="3" s="1"/>
  <c r="M47" i="3"/>
  <c r="M61" i="3" s="1"/>
  <c r="N47" i="3"/>
  <c r="N61" i="3" s="1"/>
  <c r="O47" i="3"/>
  <c r="O61" i="3" s="1"/>
  <c r="F40" i="3"/>
  <c r="F54" i="3" s="1"/>
  <c r="F41" i="3"/>
  <c r="F55" i="3" s="1"/>
  <c r="F42" i="3"/>
  <c r="F56" i="3" s="1"/>
  <c r="F43" i="3"/>
  <c r="F57" i="3" s="1"/>
  <c r="F44" i="3"/>
  <c r="F58" i="3" s="1"/>
  <c r="F45" i="3"/>
  <c r="F59" i="3" s="1"/>
  <c r="F46" i="3"/>
  <c r="F60" i="3" s="1"/>
  <c r="F47" i="3"/>
  <c r="F61" i="3" s="1"/>
  <c r="F39" i="3"/>
  <c r="F53" i="3" s="1"/>
  <c r="D183" i="4" l="1"/>
  <c r="D187" i="4"/>
  <c r="D185" i="4"/>
  <c r="J51" i="4"/>
  <c r="H52" i="4"/>
  <c r="F146" i="4"/>
  <c r="F169" i="4" s="1"/>
  <c r="F52" i="4"/>
  <c r="N52" i="4"/>
  <c r="H146" i="4"/>
  <c r="H150" i="4" s="1"/>
  <c r="H153" i="4" s="1"/>
  <c r="H176" i="4" s="1"/>
  <c r="J146" i="4"/>
  <c r="J150" i="4" s="1"/>
  <c r="J153" i="4" s="1"/>
  <c r="J176" i="4" s="1"/>
  <c r="J224" i="4" s="1"/>
  <c r="J257" i="4" s="1"/>
  <c r="J280" i="4" s="1"/>
  <c r="L171" i="4"/>
  <c r="L219" i="4" s="1"/>
  <c r="L252" i="4" s="1"/>
  <c r="L275" i="4" s="1"/>
  <c r="J172" i="4"/>
  <c r="K170" i="4"/>
  <c r="K181" i="4" s="1"/>
  <c r="I171" i="4"/>
  <c r="I182" i="4" s="1"/>
  <c r="G172" i="4"/>
  <c r="G220" i="4" s="1"/>
  <c r="G253" i="4" s="1"/>
  <c r="G276" i="4" s="1"/>
  <c r="M56" i="4"/>
  <c r="I159" i="4"/>
  <c r="M161" i="4"/>
  <c r="L56" i="4"/>
  <c r="N174" i="4"/>
  <c r="N222" i="4" s="1"/>
  <c r="N255" i="4" s="1"/>
  <c r="N278" i="4" s="1"/>
  <c r="K146" i="4"/>
  <c r="K158" i="4" s="1"/>
  <c r="O170" i="4"/>
  <c r="O181" i="4" s="1"/>
  <c r="K164" i="4"/>
  <c r="H171" i="4"/>
  <c r="F172" i="4"/>
  <c r="F220" i="4" s="1"/>
  <c r="F253" i="4" s="1"/>
  <c r="F276" i="4" s="1"/>
  <c r="N172" i="4"/>
  <c r="N220" i="4" s="1"/>
  <c r="N253" i="4" s="1"/>
  <c r="N276" i="4" s="1"/>
  <c r="H157" i="4"/>
  <c r="N159" i="4"/>
  <c r="L160" i="4"/>
  <c r="J161" i="4"/>
  <c r="E163" i="4"/>
  <c r="D182" i="4"/>
  <c r="D186" i="4"/>
  <c r="F170" i="4"/>
  <c r="F218" i="4" s="1"/>
  <c r="F251" i="4" s="1"/>
  <c r="F274" i="4" s="1"/>
  <c r="L54" i="4"/>
  <c r="N57" i="4"/>
  <c r="J159" i="4"/>
  <c r="H160" i="4"/>
  <c r="N161" i="4"/>
  <c r="I146" i="4"/>
  <c r="I150" i="4" s="1"/>
  <c r="I153" i="4" s="1"/>
  <c r="D181" i="4"/>
  <c r="M146" i="4"/>
  <c r="M150" i="4" s="1"/>
  <c r="M153" i="4" s="1"/>
  <c r="M176" i="4" s="1"/>
  <c r="M224" i="4" s="1"/>
  <c r="M257" i="4" s="1"/>
  <c r="M280" i="4" s="1"/>
  <c r="H168" i="4"/>
  <c r="H216" i="4" s="1"/>
  <c r="H249" i="4" s="1"/>
  <c r="H272" i="4" s="1"/>
  <c r="J175" i="4"/>
  <c r="J223" i="4" s="1"/>
  <c r="J256" i="4" s="1"/>
  <c r="J279" i="4" s="1"/>
  <c r="I168" i="4"/>
  <c r="I216" i="4" s="1"/>
  <c r="I249" i="4" s="1"/>
  <c r="I272" i="4" s="1"/>
  <c r="M159" i="4"/>
  <c r="I161" i="4"/>
  <c r="M163" i="4"/>
  <c r="D184" i="4"/>
  <c r="N145" i="4"/>
  <c r="N146" i="4"/>
  <c r="G145" i="4"/>
  <c r="G157" i="4" s="1"/>
  <c r="G146" i="4"/>
  <c r="G158" i="4" s="1"/>
  <c r="O145" i="4"/>
  <c r="O157" i="4" s="1"/>
  <c r="O146" i="4"/>
  <c r="F145" i="4"/>
  <c r="J174" i="4"/>
  <c r="J57" i="4"/>
  <c r="H175" i="4"/>
  <c r="K174" i="4"/>
  <c r="K185" i="4" s="1"/>
  <c r="K57" i="4"/>
  <c r="I175" i="4"/>
  <c r="I58" i="4"/>
  <c r="N56" i="4"/>
  <c r="L174" i="4"/>
  <c r="L57" i="4"/>
  <c r="J58" i="4"/>
  <c r="H59" i="4"/>
  <c r="H163" i="4"/>
  <c r="M170" i="4"/>
  <c r="L181" i="4" s="1"/>
  <c r="K171" i="4"/>
  <c r="J182" i="4" s="1"/>
  <c r="I172" i="4"/>
  <c r="H183" i="4" s="1"/>
  <c r="M174" i="4"/>
  <c r="M222" i="4" s="1"/>
  <c r="M255" i="4" s="1"/>
  <c r="M278" i="4" s="1"/>
  <c r="K175" i="4"/>
  <c r="K223" i="4" s="1"/>
  <c r="K256" i="4" s="1"/>
  <c r="K279" i="4" s="1"/>
  <c r="K58" i="4"/>
  <c r="I59" i="4"/>
  <c r="K157" i="4"/>
  <c r="I163" i="4"/>
  <c r="G164" i="4"/>
  <c r="O164" i="4"/>
  <c r="J168" i="4"/>
  <c r="J216" i="4" s="1"/>
  <c r="J249" i="4" s="1"/>
  <c r="J272" i="4" s="1"/>
  <c r="N170" i="4"/>
  <c r="N218" i="4" s="1"/>
  <c r="N251" i="4" s="1"/>
  <c r="N274" i="4" s="1"/>
  <c r="N53" i="4"/>
  <c r="F174" i="4"/>
  <c r="F222" i="4" s="1"/>
  <c r="F255" i="4" s="1"/>
  <c r="F278" i="4" s="1"/>
  <c r="F57" i="4"/>
  <c r="L175" i="4"/>
  <c r="L223" i="4" s="1"/>
  <c r="L256" i="4" s="1"/>
  <c r="L279" i="4" s="1"/>
  <c r="L58" i="4"/>
  <c r="J59" i="4"/>
  <c r="L157" i="4"/>
  <c r="J163" i="4"/>
  <c r="H164" i="4"/>
  <c r="F53" i="4"/>
  <c r="K163" i="4"/>
  <c r="I164" i="4"/>
  <c r="L168" i="4"/>
  <c r="L216" i="4" s="1"/>
  <c r="L249" i="4" s="1"/>
  <c r="L272" i="4" s="1"/>
  <c r="H170" i="4"/>
  <c r="H218" i="4" s="1"/>
  <c r="H251" i="4" s="1"/>
  <c r="H274" i="4" s="1"/>
  <c r="F171" i="4"/>
  <c r="E182" i="4" s="1"/>
  <c r="N171" i="4"/>
  <c r="L172" i="4"/>
  <c r="H174" i="4"/>
  <c r="H222" i="4" s="1"/>
  <c r="H255" i="4" s="1"/>
  <c r="H278" i="4" s="1"/>
  <c r="F175" i="4"/>
  <c r="F223" i="4" s="1"/>
  <c r="F256" i="4" s="1"/>
  <c r="F279" i="4" s="1"/>
  <c r="N175" i="4"/>
  <c r="O53" i="4"/>
  <c r="M57" i="4"/>
  <c r="L159" i="4"/>
  <c r="J160" i="4"/>
  <c r="H161" i="4"/>
  <c r="L163" i="4"/>
  <c r="J164" i="4"/>
  <c r="N163" i="4"/>
  <c r="L164" i="4"/>
  <c r="M168" i="4"/>
  <c r="M216" i="4" s="1"/>
  <c r="M249" i="4" s="1"/>
  <c r="M272" i="4" s="1"/>
  <c r="M172" i="4"/>
  <c r="M220" i="4" s="1"/>
  <c r="M253" i="4" s="1"/>
  <c r="M276" i="4" s="1"/>
  <c r="I174" i="4"/>
  <c r="G175" i="4"/>
  <c r="G223" i="4" s="1"/>
  <c r="G256" i="4" s="1"/>
  <c r="G279" i="4" s="1"/>
  <c r="O175" i="4"/>
  <c r="O223" i="4" s="1"/>
  <c r="O256" i="4" s="1"/>
  <c r="O279" i="4" s="1"/>
  <c r="I157" i="4"/>
  <c r="M160" i="4"/>
  <c r="G163" i="4"/>
  <c r="O163" i="4"/>
  <c r="J170" i="4"/>
  <c r="F54" i="4"/>
  <c r="I170" i="4"/>
  <c r="G171" i="4"/>
  <c r="O171" i="4"/>
  <c r="I52" i="4"/>
  <c r="N54" i="4"/>
  <c r="M55" i="4"/>
  <c r="L51" i="4"/>
  <c r="H53" i="4"/>
  <c r="O54" i="4"/>
  <c r="N55" i="4"/>
  <c r="O220" i="4"/>
  <c r="O253" i="4" s="1"/>
  <c r="O276" i="4" s="1"/>
  <c r="O183" i="4"/>
  <c r="K52" i="4"/>
  <c r="F55" i="4"/>
  <c r="O51" i="4"/>
  <c r="K53" i="4"/>
  <c r="I54" i="4"/>
  <c r="G56" i="4"/>
  <c r="N59" i="4"/>
  <c r="M51" i="4"/>
  <c r="G54" i="4"/>
  <c r="M52" i="4"/>
  <c r="H55" i="4"/>
  <c r="F58" i="4"/>
  <c r="O58" i="4"/>
  <c r="J220" i="4"/>
  <c r="J253" i="4" s="1"/>
  <c r="J276" i="4" s="1"/>
  <c r="H51" i="4"/>
  <c r="L53" i="4"/>
  <c r="J54" i="4"/>
  <c r="I55" i="4"/>
  <c r="H56" i="4"/>
  <c r="H57" i="4"/>
  <c r="G58" i="4"/>
  <c r="F59" i="4"/>
  <c r="O59" i="4"/>
  <c r="K168" i="4"/>
  <c r="G170" i="4"/>
  <c r="M171" i="4"/>
  <c r="M54" i="4"/>
  <c r="K172" i="4"/>
  <c r="K55" i="4"/>
  <c r="I56" i="4"/>
  <c r="G174" i="4"/>
  <c r="G57" i="4"/>
  <c r="O174" i="4"/>
  <c r="O57" i="4"/>
  <c r="M175" i="4"/>
  <c r="M58" i="4"/>
  <c r="K59" i="4"/>
  <c r="I51" i="4"/>
  <c r="G52" i="4"/>
  <c r="O52" i="4"/>
  <c r="M53" i="4"/>
  <c r="K54" i="4"/>
  <c r="J55" i="4"/>
  <c r="J56" i="4"/>
  <c r="I57" i="4"/>
  <c r="H58" i="4"/>
  <c r="G59" i="4"/>
  <c r="G159" i="4"/>
  <c r="M164" i="4"/>
  <c r="H159" i="4"/>
  <c r="F160" i="4"/>
  <c r="N160" i="4"/>
  <c r="L161" i="4"/>
  <c r="F164" i="4"/>
  <c r="N164" i="4"/>
  <c r="L55" i="4"/>
  <c r="I53" i="4"/>
  <c r="O55" i="4"/>
  <c r="L218" i="4"/>
  <c r="L251" i="4" s="1"/>
  <c r="L274" i="4" s="1"/>
  <c r="J219" i="4"/>
  <c r="J252" i="4" s="1"/>
  <c r="J275" i="4" s="1"/>
  <c r="H220" i="4"/>
  <c r="H253" i="4" s="1"/>
  <c r="H276" i="4" s="1"/>
  <c r="F51" i="4"/>
  <c r="N51" i="4"/>
  <c r="L52" i="4"/>
  <c r="J53" i="4"/>
  <c r="H54" i="4"/>
  <c r="G55" i="4"/>
  <c r="F56" i="4"/>
  <c r="O56" i="4"/>
  <c r="N58" i="4"/>
  <c r="M59" i="4"/>
  <c r="J157" i="4"/>
  <c r="F159" i="4"/>
  <c r="F161" i="4"/>
  <c r="F163" i="4"/>
  <c r="L146" i="4"/>
  <c r="L150" i="4" s="1"/>
  <c r="E146" i="4"/>
  <c r="E160" i="4"/>
  <c r="E164" i="4"/>
  <c r="E168" i="4"/>
  <c r="J169" i="4" l="1"/>
  <c r="J217" i="4" s="1"/>
  <c r="J250" i="4" s="1"/>
  <c r="J273" i="4" s="1"/>
  <c r="M169" i="4"/>
  <c r="M217" i="4" s="1"/>
  <c r="M250" i="4" s="1"/>
  <c r="M273" i="4" s="1"/>
  <c r="E181" i="4"/>
  <c r="E183" i="4"/>
  <c r="N183" i="4"/>
  <c r="I219" i="4"/>
  <c r="I252" i="4" s="1"/>
  <c r="I275" i="4" s="1"/>
  <c r="F150" i="4"/>
  <c r="F153" i="4" s="1"/>
  <c r="F176" i="4" s="1"/>
  <c r="F224" i="4" s="1"/>
  <c r="F257" i="4" s="1"/>
  <c r="F280" i="4" s="1"/>
  <c r="H182" i="4"/>
  <c r="H185" i="4"/>
  <c r="L186" i="4"/>
  <c r="O186" i="4"/>
  <c r="G183" i="4"/>
  <c r="G186" i="4"/>
  <c r="F186" i="4"/>
  <c r="I183" i="4"/>
  <c r="G168" i="4"/>
  <c r="G179" i="4" s="1"/>
  <c r="I186" i="4"/>
  <c r="O218" i="4"/>
  <c r="O251" i="4" s="1"/>
  <c r="O274" i="4" s="1"/>
  <c r="K218" i="4"/>
  <c r="K251" i="4" s="1"/>
  <c r="K274" i="4" s="1"/>
  <c r="N186" i="4"/>
  <c r="I223" i="4"/>
  <c r="I256" i="4" s="1"/>
  <c r="I279" i="4" s="1"/>
  <c r="E185" i="4"/>
  <c r="H219" i="4"/>
  <c r="H252" i="4" s="1"/>
  <c r="H275" i="4" s="1"/>
  <c r="K150" i="4"/>
  <c r="M185" i="4"/>
  <c r="H165" i="4"/>
  <c r="I220" i="4"/>
  <c r="I253" i="4" s="1"/>
  <c r="I276" i="4" s="1"/>
  <c r="N223" i="4"/>
  <c r="N256" i="4" s="1"/>
  <c r="N279" i="4" s="1"/>
  <c r="F219" i="4"/>
  <c r="F252" i="4" s="1"/>
  <c r="F275" i="4" s="1"/>
  <c r="K222" i="4"/>
  <c r="K255" i="4" s="1"/>
  <c r="K278" i="4" s="1"/>
  <c r="J173" i="4"/>
  <c r="J221" i="4" s="1"/>
  <c r="J254" i="4" s="1"/>
  <c r="J277" i="4" s="1"/>
  <c r="F183" i="4"/>
  <c r="H158" i="4"/>
  <c r="E186" i="4"/>
  <c r="M173" i="4"/>
  <c r="M221" i="4" s="1"/>
  <c r="M254" i="4" s="1"/>
  <c r="M277" i="4" s="1"/>
  <c r="H186" i="4"/>
  <c r="I222" i="4"/>
  <c r="I255" i="4" s="1"/>
  <c r="I278" i="4" s="1"/>
  <c r="L158" i="4"/>
  <c r="L183" i="4"/>
  <c r="F182" i="4"/>
  <c r="N157" i="4"/>
  <c r="N182" i="4"/>
  <c r="M181" i="4"/>
  <c r="J185" i="4"/>
  <c r="K186" i="4"/>
  <c r="L185" i="4"/>
  <c r="M183" i="4"/>
  <c r="I176" i="4"/>
  <c r="I224" i="4" s="1"/>
  <c r="I257" i="4" s="1"/>
  <c r="I280" i="4" s="1"/>
  <c r="I165" i="4"/>
  <c r="H179" i="4"/>
  <c r="I173" i="4"/>
  <c r="I221" i="4" s="1"/>
  <c r="I254" i="4" s="1"/>
  <c r="I277" i="4" s="1"/>
  <c r="H224" i="4"/>
  <c r="H257" i="4" s="1"/>
  <c r="H280" i="4" s="1"/>
  <c r="K182" i="4"/>
  <c r="N158" i="4"/>
  <c r="N169" i="4"/>
  <c r="N181" i="4"/>
  <c r="K219" i="4"/>
  <c r="K252" i="4" s="1"/>
  <c r="K275" i="4" s="1"/>
  <c r="N150" i="4"/>
  <c r="L220" i="4"/>
  <c r="L253" i="4" s="1"/>
  <c r="L276" i="4" s="1"/>
  <c r="L179" i="4"/>
  <c r="I179" i="4"/>
  <c r="F168" i="4"/>
  <c r="E179" i="4" s="1"/>
  <c r="N168" i="4"/>
  <c r="M179" i="4" s="1"/>
  <c r="J186" i="4"/>
  <c r="N219" i="4"/>
  <c r="N252" i="4" s="1"/>
  <c r="N275" i="4" s="1"/>
  <c r="H162" i="4"/>
  <c r="M218" i="4"/>
  <c r="M251" i="4" s="1"/>
  <c r="M274" i="4" s="1"/>
  <c r="O158" i="4"/>
  <c r="M157" i="4"/>
  <c r="J179" i="4"/>
  <c r="H223" i="4"/>
  <c r="H256" i="4" s="1"/>
  <c r="H279" i="4" s="1"/>
  <c r="I185" i="4"/>
  <c r="O150" i="4"/>
  <c r="L222" i="4"/>
  <c r="L255" i="4" s="1"/>
  <c r="L278" i="4" s="1"/>
  <c r="O168" i="4"/>
  <c r="O179" i="4" s="1"/>
  <c r="F157" i="4"/>
  <c r="J222" i="4"/>
  <c r="J255" i="4" s="1"/>
  <c r="J278" i="4" s="1"/>
  <c r="I158" i="4"/>
  <c r="E157" i="4"/>
  <c r="I162" i="4"/>
  <c r="H173" i="4"/>
  <c r="H221" i="4" s="1"/>
  <c r="H254" i="4" s="1"/>
  <c r="H277" i="4" s="1"/>
  <c r="G150" i="4"/>
  <c r="L153" i="4"/>
  <c r="L162" i="4"/>
  <c r="L173" i="4"/>
  <c r="F217" i="4"/>
  <c r="F250" i="4" s="1"/>
  <c r="F273" i="4" s="1"/>
  <c r="I181" i="4"/>
  <c r="I218" i="4"/>
  <c r="I251" i="4" s="1"/>
  <c r="I274" i="4" s="1"/>
  <c r="E169" i="4"/>
  <c r="D158" i="4"/>
  <c r="K220" i="4"/>
  <c r="K253" i="4" s="1"/>
  <c r="K276" i="4" s="1"/>
  <c r="K183" i="4"/>
  <c r="J183" i="4"/>
  <c r="O222" i="4"/>
  <c r="O255" i="4" s="1"/>
  <c r="O278" i="4" s="1"/>
  <c r="O185" i="4"/>
  <c r="M219" i="4"/>
  <c r="M252" i="4" s="1"/>
  <c r="M275" i="4" s="1"/>
  <c r="M182" i="4"/>
  <c r="L182" i="4"/>
  <c r="G222" i="4"/>
  <c r="G255" i="4" s="1"/>
  <c r="G278" i="4" s="1"/>
  <c r="G185" i="4"/>
  <c r="J181" i="4"/>
  <c r="J218" i="4"/>
  <c r="J251" i="4" s="1"/>
  <c r="J274" i="4" s="1"/>
  <c r="J158" i="4"/>
  <c r="G218" i="4"/>
  <c r="G251" i="4" s="1"/>
  <c r="G274" i="4" s="1"/>
  <c r="G181" i="4"/>
  <c r="N185" i="4"/>
  <c r="I169" i="4"/>
  <c r="G169" i="4"/>
  <c r="F180" i="4" s="1"/>
  <c r="O182" i="4"/>
  <c r="O219" i="4"/>
  <c r="O252" i="4" s="1"/>
  <c r="O275" i="4" s="1"/>
  <c r="H169" i="4"/>
  <c r="F158" i="4"/>
  <c r="E158" i="4"/>
  <c r="D179" i="4"/>
  <c r="M158" i="4"/>
  <c r="L169" i="4"/>
  <c r="H181" i="4"/>
  <c r="K216" i="4"/>
  <c r="K249" i="4" s="1"/>
  <c r="K272" i="4" s="1"/>
  <c r="K179" i="4"/>
  <c r="F185" i="4"/>
  <c r="F181" i="4"/>
  <c r="O169" i="4"/>
  <c r="G182" i="4"/>
  <c r="G219" i="4"/>
  <c r="G252" i="4" s="1"/>
  <c r="G275" i="4" s="1"/>
  <c r="M223" i="4"/>
  <c r="M256" i="4" s="1"/>
  <c r="M279" i="4" s="1"/>
  <c r="M186" i="4"/>
  <c r="K169" i="4"/>
  <c r="E162" i="4" l="1"/>
  <c r="G216" i="4"/>
  <c r="G249" i="4" s="1"/>
  <c r="G272" i="4" s="1"/>
  <c r="F162" i="4"/>
  <c r="E165" i="4"/>
  <c r="E187" i="4"/>
  <c r="F173" i="4"/>
  <c r="F221" i="4" s="1"/>
  <c r="F254" i="4" s="1"/>
  <c r="F277" i="4" s="1"/>
  <c r="I184" i="4"/>
  <c r="K153" i="4"/>
  <c r="K162" i="4"/>
  <c r="K173" i="4"/>
  <c r="J184" i="4" s="1"/>
  <c r="O216" i="4"/>
  <c r="O249" i="4" s="1"/>
  <c r="O272" i="4" s="1"/>
  <c r="N216" i="4"/>
  <c r="N249" i="4" s="1"/>
  <c r="N272" i="4" s="1"/>
  <c r="J162" i="4"/>
  <c r="N179" i="4"/>
  <c r="H187" i="4"/>
  <c r="N180" i="4"/>
  <c r="F179" i="4"/>
  <c r="N217" i="4"/>
  <c r="N250" i="4" s="1"/>
  <c r="N273" i="4" s="1"/>
  <c r="F216" i="4"/>
  <c r="F249" i="4" s="1"/>
  <c r="F272" i="4" s="1"/>
  <c r="I187" i="4"/>
  <c r="G153" i="4"/>
  <c r="G173" i="4"/>
  <c r="G162" i="4"/>
  <c r="N173" i="4"/>
  <c r="M162" i="4"/>
  <c r="N153" i="4"/>
  <c r="N162" i="4"/>
  <c r="M180" i="4"/>
  <c r="H184" i="4"/>
  <c r="O153" i="4"/>
  <c r="O173" i="4"/>
  <c r="O162" i="4"/>
  <c r="L176" i="4"/>
  <c r="L165" i="4"/>
  <c r="H217" i="4"/>
  <c r="H250" i="4" s="1"/>
  <c r="H273" i="4" s="1"/>
  <c r="H180" i="4"/>
  <c r="I217" i="4"/>
  <c r="I250" i="4" s="1"/>
  <c r="I273" i="4" s="1"/>
  <c r="I180" i="4"/>
  <c r="L217" i="4"/>
  <c r="L250" i="4" s="1"/>
  <c r="L273" i="4" s="1"/>
  <c r="L180" i="4"/>
  <c r="K217" i="4"/>
  <c r="K250" i="4" s="1"/>
  <c r="K273" i="4" s="1"/>
  <c r="K180" i="4"/>
  <c r="E180" i="4"/>
  <c r="D180" i="4"/>
  <c r="J180" i="4"/>
  <c r="O217" i="4"/>
  <c r="O250" i="4" s="1"/>
  <c r="O273" i="4" s="1"/>
  <c r="O180" i="4"/>
  <c r="G217" i="4"/>
  <c r="G250" i="4" s="1"/>
  <c r="G273" i="4" s="1"/>
  <c r="G180" i="4"/>
  <c r="L221" i="4"/>
  <c r="L254" i="4" s="1"/>
  <c r="L277" i="4" s="1"/>
  <c r="L184" i="4"/>
  <c r="E184" i="4" l="1"/>
  <c r="F184" i="4"/>
  <c r="K221" i="4"/>
  <c r="K254" i="4" s="1"/>
  <c r="K277" i="4" s="1"/>
  <c r="K184" i="4"/>
  <c r="K176" i="4"/>
  <c r="J165" i="4"/>
  <c r="K165" i="4"/>
  <c r="O221" i="4"/>
  <c r="O254" i="4" s="1"/>
  <c r="O277" i="4" s="1"/>
  <c r="O184" i="4"/>
  <c r="N165" i="4"/>
  <c r="N176" i="4"/>
  <c r="M165" i="4"/>
  <c r="O165" i="4"/>
  <c r="O176" i="4"/>
  <c r="M184" i="4"/>
  <c r="N221" i="4"/>
  <c r="N254" i="4" s="1"/>
  <c r="N277" i="4" s="1"/>
  <c r="N184" i="4"/>
  <c r="G184" i="4"/>
  <c r="G221" i="4"/>
  <c r="G254" i="4" s="1"/>
  <c r="G277" i="4" s="1"/>
  <c r="G165" i="4"/>
  <c r="G176" i="4"/>
  <c r="F165" i="4"/>
  <c r="L187" i="4"/>
  <c r="L224" i="4"/>
  <c r="L257" i="4" s="1"/>
  <c r="L280" i="4" s="1"/>
  <c r="J187" i="4" l="1"/>
  <c r="K224" i="4"/>
  <c r="K257" i="4" s="1"/>
  <c r="K280" i="4" s="1"/>
  <c r="K187" i="4"/>
  <c r="O224" i="4"/>
  <c r="O257" i="4" s="1"/>
  <c r="O280" i="4" s="1"/>
  <c r="O187" i="4"/>
  <c r="G187" i="4"/>
  <c r="G224" i="4"/>
  <c r="G257" i="4" s="1"/>
  <c r="G280" i="4" s="1"/>
  <c r="F187" i="4"/>
  <c r="M187" i="4"/>
  <c r="N224" i="4"/>
  <c r="N257" i="4" s="1"/>
  <c r="N280" i="4" s="1"/>
  <c r="N187" i="4"/>
</calcChain>
</file>

<file path=xl/sharedStrings.xml><?xml version="1.0" encoding="utf-8"?>
<sst xmlns="http://schemas.openxmlformats.org/spreadsheetml/2006/main" count="896" uniqueCount="130">
  <si>
    <t>Q1-18</t>
  </si>
  <si>
    <t>Q2-18</t>
  </si>
  <si>
    <t>Q3-18</t>
  </si>
  <si>
    <t>Q4-18</t>
  </si>
  <si>
    <t>Q1-19</t>
  </si>
  <si>
    <t>Q2-19</t>
  </si>
  <si>
    <t>Q3-19</t>
  </si>
  <si>
    <t>Q4-19</t>
  </si>
  <si>
    <t>Q1-20</t>
  </si>
  <si>
    <t>Q2-20</t>
  </si>
  <si>
    <t>1. kv. 18</t>
  </si>
  <si>
    <t>2. kv. 18</t>
  </si>
  <si>
    <t>3. kv. 18</t>
  </si>
  <si>
    <t>4. kv. 18</t>
  </si>
  <si>
    <t>1. kv. 19</t>
  </si>
  <si>
    <t>2. kv. 19</t>
  </si>
  <si>
    <t>3. kv. 19</t>
  </si>
  <si>
    <t>4. kv. 19</t>
  </si>
  <si>
    <t>1. kv. 20</t>
  </si>
  <si>
    <t>2. kv. 20</t>
  </si>
  <si>
    <t>Alle tall i millioner NOK / All figures in NOK million</t>
  </si>
  <si>
    <t>Driftsinntekter / Revenue</t>
  </si>
  <si>
    <t>Driftskostnader / Operating expenses</t>
  </si>
  <si>
    <t>Resultat fra felleskontrollerte selskaper / Share of net income from joint ventures</t>
  </si>
  <si>
    <t xml:space="preserve">Av- og nedskrivninger / Depreciation/impairment </t>
  </si>
  <si>
    <t>Driftsresultat (EBIT) / Operating profit (EBIT)</t>
  </si>
  <si>
    <t>Netto finansposter / Net financial items</t>
  </si>
  <si>
    <t>Resultat før skattekostnad (EBT) / Profit before tax (EBT)</t>
  </si>
  <si>
    <t>ANLEGG NORGE</t>
  </si>
  <si>
    <t>Driftsinntekter</t>
  </si>
  <si>
    <t>Driftskostnader</t>
  </si>
  <si>
    <t>Resultatandel i tilknyttede selskap</t>
  </si>
  <si>
    <t>Nedskrivninger anleggsmidler</t>
  </si>
  <si>
    <t>Avskrivninger</t>
  </si>
  <si>
    <t>Driftsresultat</t>
  </si>
  <si>
    <t>Finansinntekter</t>
  </si>
  <si>
    <t>Finanskostnader</t>
  </si>
  <si>
    <t>Resultat før skattekostnad</t>
  </si>
  <si>
    <t>INDUSTRI</t>
  </si>
  <si>
    <t>Q4</t>
  </si>
  <si>
    <t>Q3</t>
  </si>
  <si>
    <t>Q2</t>
  </si>
  <si>
    <t>Q1</t>
  </si>
  <si>
    <t>INFRASTRUKTUR- kvartal</t>
  </si>
  <si>
    <t>INFRASTRUKTUR - AKK</t>
  </si>
  <si>
    <t>Totale eiendeler virksomhetsområde</t>
  </si>
  <si>
    <t>BYGG NORGE akk</t>
  </si>
  <si>
    <t>BYGG NORGE periode</t>
  </si>
  <si>
    <t>ENTREPRENØR SVERIGE, akk</t>
  </si>
  <si>
    <t>ENTREPRENØR SVERIGE,per</t>
  </si>
  <si>
    <t>ENTREPRENØR DANMARK per</t>
  </si>
  <si>
    <t>ENTREPRENØR DANMARK akk</t>
  </si>
  <si>
    <t>Veidekke segment akk</t>
  </si>
  <si>
    <t>Omsetning Entreprenør mot Eiendom</t>
  </si>
  <si>
    <t>Omsetning Entreprenad mot Bostad</t>
  </si>
  <si>
    <t>Eliminering akk</t>
  </si>
  <si>
    <t>Annet + Eliminering per</t>
  </si>
  <si>
    <t>Veidekke segment per</t>
  </si>
  <si>
    <t>INFRASTRUKTUR ELIM</t>
  </si>
  <si>
    <t>K39YY</t>
  </si>
  <si>
    <t>K811X</t>
  </si>
  <si>
    <t>K7910</t>
  </si>
  <si>
    <t>K7920</t>
  </si>
  <si>
    <t>K79YY</t>
  </si>
  <si>
    <t>K85XX</t>
  </si>
  <si>
    <t>K86XX</t>
  </si>
  <si>
    <t>K89XX</t>
  </si>
  <si>
    <t>Opprinnelig elim oms - fra kv.rapp</t>
  </si>
  <si>
    <t>Opprinnelig elim kost - fra kv. Rapp</t>
  </si>
  <si>
    <t>elim entr Norge skal legges til</t>
  </si>
  <si>
    <t>trekke fra Intern omsetning mot Eiendomsenheter</t>
  </si>
  <si>
    <t>Sum omsetning Ent og Eie - trekkes fra (blir ekstern omst)</t>
  </si>
  <si>
    <t>Elim inkl i hold for salg</t>
  </si>
  <si>
    <t>Driftsresultat Nor</t>
  </si>
  <si>
    <t>Driftsresultat Sve</t>
  </si>
  <si>
    <t>Finansresultat Nor</t>
  </si>
  <si>
    <t>Finansresultat Sve</t>
  </si>
  <si>
    <t xml:space="preserve">Finansresultat </t>
  </si>
  <si>
    <t>Trekke fra Elim som tilhører holdt for salg</t>
  </si>
  <si>
    <t>Opprinnelig elim finansinnt</t>
  </si>
  <si>
    <t>Opprinnelig elim finanskost</t>
  </si>
  <si>
    <t>Finansres</t>
  </si>
  <si>
    <t>IFRS 15 just tot</t>
  </si>
  <si>
    <t>IFRS 15 just EIE trekkes ut</t>
  </si>
  <si>
    <t>NY Veidekke segment akk</t>
  </si>
  <si>
    <t>Veidekke IFRS akk</t>
  </si>
  <si>
    <t>kontroll</t>
  </si>
  <si>
    <t>ANNET akk, inkl Eiendomsforvaltning</t>
  </si>
  <si>
    <t>KONTROLL</t>
  </si>
  <si>
    <t>VEIDEKKE IFRS CONT. OPER.</t>
  </si>
  <si>
    <t>TA BORT IFRS JUST (Tot. IFRS 15 minus EIE)</t>
  </si>
  <si>
    <t>TOTAL IFRS 15 JUST</t>
  </si>
  <si>
    <t>EIE IFRS 15 JUST</t>
  </si>
  <si>
    <t>VEIDEKKE SEG CONT. OPER.</t>
  </si>
  <si>
    <t>IFRS 15 JUST CONT OP</t>
  </si>
  <si>
    <t>N/A</t>
  </si>
  <si>
    <t xml:space="preserve"> </t>
  </si>
  <si>
    <t>Sum eiendeler / Total assets</t>
  </si>
  <si>
    <t>Egenkapital / Equity</t>
  </si>
  <si>
    <t>Langsiktig gjeld / Non-current liabilities</t>
  </si>
  <si>
    <t>Kortsiktig gjeld / Current liabilities</t>
  </si>
  <si>
    <t>Anleggsmidler / Non-current assets</t>
  </si>
  <si>
    <t>Omløpsmidler / Current assets</t>
  </si>
  <si>
    <t>Sum egenkapital og gjeld / Total equity and liabilities</t>
  </si>
  <si>
    <t>Ordrereserve / Order book</t>
  </si>
  <si>
    <t>Ordreinngang / Order intake</t>
  </si>
  <si>
    <t>Ordrereserve anlegg / Order book infrastructure</t>
  </si>
  <si>
    <t>Ordreinngang vedlikeholdskontrakter / Order intake road maintanance contracts</t>
  </si>
  <si>
    <t>Ordrereserve vedlikeholdskontrakterr / Order book road maintenance contracts</t>
  </si>
  <si>
    <t>Annet / Other</t>
  </si>
  <si>
    <t>Eiendom / Property development / Hold for sale</t>
  </si>
  <si>
    <t>Fordring eiendom HFS / Liabilities property development HFS</t>
  </si>
  <si>
    <t>Ordreinngang anlegg / Order intake infrastructure</t>
  </si>
  <si>
    <t>Likvider / Cash and cash equivalents</t>
  </si>
  <si>
    <t>Netto rentebærende posisjon / Net interest-bearing position</t>
  </si>
  <si>
    <t>Eliminering / Group eliminations</t>
  </si>
  <si>
    <t>Konsern segment videreført / Group continued operations</t>
  </si>
  <si>
    <t>Elimineringer mellom Eiendom og videreført virksomhet / Eliminations between held for sale and continued operations</t>
  </si>
  <si>
    <t>Konsern segment totalt / Total Group continued operations and held for sale</t>
  </si>
  <si>
    <t>Veidekke Bygg i Norge</t>
  </si>
  <si>
    <t>Veidekke Infrastruktur i Norge</t>
  </si>
  <si>
    <t>Veidekke i Sverige</t>
  </si>
  <si>
    <t>Veidekke i Danmark / Hoffmann</t>
  </si>
  <si>
    <t>VIDEREFØRT VIRKSOMHET / CONTINUED OPERATIONS</t>
  </si>
  <si>
    <t>VIRKSOMHET HOLDT FOR SALG / EIENDOM / OPERATIONS HELD FOR SALE</t>
  </si>
  <si>
    <t>TOTALT INKL. VIRKSOMHET HOLDT FOR SALG / TOTAL CONTINUED OPERATIONS AND HELD FOR SALE</t>
  </si>
  <si>
    <t>Segmentbalanse / Statement of financial position</t>
  </si>
  <si>
    <t xml:space="preserve">1) IFRS 16 Leieavtaler ble implementert fra 1.1.2019, tidligere perioder er ikke omarbeidet / Implementation of IFRS 16 Leases at 1.1.2019. </t>
  </si>
  <si>
    <t xml:space="preserve">2) Segmentet Eiendom (virksomhet holdt for salg) samsvarer ikke med eiendomssegmentet i tidligere rapporteringsperioder ettersom ikke hele eiendomsvirksomheten er solgt. / The segment Property Development (operations held for sale) does </t>
  </si>
  <si>
    <t>not correspond with the segment in previous reporting periods, as parts of the property development operations have not been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</si>
</sst>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"/>
    <numFmt numFmtId="167" formatCode="_-* #,##0_-;\-* #,##0_-;_-* &quot;-&quot;??_-;_-@_-"/>
  </numFmts>
  <fonts count="2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b/>
      <sz val="10"/>
      <color indexed="9"/>
      <name val="Arial"/>
      <family val="2"/>
    </font>
    <font>
      <sz val="7"/>
      <color theme="1"/>
      <name val="Calibri"/>
      <family val="2"/>
    </font>
    <font>
      <b/>
      <sz val="8"/>
      <name val="Calibri"/>
      <family val="2"/>
    </font>
    <font>
      <b/>
      <sz val="7"/>
      <color theme="1"/>
      <name val="Calibri"/>
      <family val="2"/>
    </font>
    <font>
      <sz val="8"/>
      <name val="Calibri"/>
      <family val="2"/>
    </font>
    <font>
      <b/>
      <sz val="7"/>
      <name val="Calibri"/>
      <family val="2"/>
    </font>
    <font>
      <sz val="7"/>
      <name val="Calibri"/>
      <family val="2"/>
    </font>
    <font>
      <sz val="7"/>
      <color theme="0" tint="-0.249977111117893"/>
      <name val="Calibri"/>
      <family val="2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sz val="9"/>
      <name val="Arial"/>
      <family val="2"/>
      <scheme val="minor"/>
    </font>
    <font>
      <b/>
      <sz val="12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5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55"/>
      </top>
      <bottom/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medium">
        <color indexed="55"/>
      </left>
      <right/>
      <top/>
      <bottom style="thin">
        <color indexed="55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7"/>
      </right>
      <top/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9"/>
      </right>
      <top/>
      <bottom/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</cellStyleXfs>
  <cellXfs count="136">
    <xf numFmtId="0" fontId="0" fillId="0" borderId="0" xfId="0"/>
    <xf numFmtId="0" fontId="0" fillId="20" borderId="0" xfId="0" applyFill="1"/>
    <xf numFmtId="0" fontId="6" fillId="22" borderId="0" xfId="0" applyFont="1" applyFill="1" applyAlignment="1">
      <alignment horizontal="center"/>
    </xf>
    <xf numFmtId="0" fontId="6" fillId="22" borderId="7" xfId="0" applyFont="1" applyFill="1" applyBorder="1" applyAlignment="1">
      <alignment horizontal="center"/>
    </xf>
    <xf numFmtId="0" fontId="6" fillId="22" borderId="8" xfId="0" applyFont="1" applyFill="1" applyBorder="1" applyAlignment="1">
      <alignment horizontal="center"/>
    </xf>
    <xf numFmtId="0" fontId="6" fillId="22" borderId="9" xfId="0" applyFont="1" applyFill="1" applyBorder="1" applyAlignment="1">
      <alignment horizontal="center"/>
    </xf>
    <xf numFmtId="0" fontId="7" fillId="23" borderId="2" xfId="2" applyFont="1" applyFill="1" applyBorder="1"/>
    <xf numFmtId="0" fontId="8" fillId="24" borderId="0" xfId="0" applyFont="1" applyFill="1"/>
    <xf numFmtId="0" fontId="8" fillId="24" borderId="7" xfId="0" applyFont="1" applyFill="1" applyBorder="1"/>
    <xf numFmtId="0" fontId="8" fillId="24" borderId="0" xfId="0" applyFont="1" applyFill="1" applyBorder="1"/>
    <xf numFmtId="0" fontId="9" fillId="20" borderId="2" xfId="3" applyFont="1" applyFill="1" applyBorder="1" applyProtection="1"/>
    <xf numFmtId="164" fontId="10" fillId="20" borderId="10" xfId="1" applyNumberFormat="1" applyFont="1" applyFill="1" applyBorder="1"/>
    <xf numFmtId="164" fontId="10" fillId="20" borderId="0" xfId="1" applyNumberFormat="1" applyFont="1" applyFill="1" applyBorder="1"/>
    <xf numFmtId="164" fontId="10" fillId="20" borderId="7" xfId="1" applyNumberFormat="1" applyFont="1" applyFill="1" applyBorder="1"/>
    <xf numFmtId="0" fontId="11" fillId="20" borderId="2" xfId="3" applyFont="1" applyFill="1" applyBorder="1" applyProtection="1"/>
    <xf numFmtId="164" fontId="8" fillId="20" borderId="10" xfId="1" applyNumberFormat="1" applyFont="1" applyFill="1" applyBorder="1"/>
    <xf numFmtId="164" fontId="8" fillId="20" borderId="0" xfId="1" applyNumberFormat="1" applyFont="1" applyFill="1" applyBorder="1"/>
    <xf numFmtId="164" fontId="8" fillId="20" borderId="7" xfId="1" applyNumberFormat="1" applyFont="1" applyFill="1" applyBorder="1"/>
    <xf numFmtId="0" fontId="9" fillId="20" borderId="11" xfId="3" applyFont="1" applyFill="1" applyBorder="1" applyProtection="1"/>
    <xf numFmtId="165" fontId="12" fillId="20" borderId="13" xfId="3" applyNumberFormat="1" applyFont="1" applyFill="1" applyBorder="1" applyProtection="1"/>
    <xf numFmtId="165" fontId="12" fillId="20" borderId="12" xfId="3" applyNumberFormat="1" applyFont="1" applyFill="1" applyBorder="1" applyProtection="1"/>
    <xf numFmtId="165" fontId="12" fillId="20" borderId="14" xfId="3" applyNumberFormat="1" applyFont="1" applyFill="1" applyBorder="1" applyProtection="1"/>
    <xf numFmtId="0" fontId="11" fillId="20" borderId="15" xfId="3" applyFont="1" applyFill="1" applyBorder="1" applyProtection="1"/>
    <xf numFmtId="0" fontId="7" fillId="25" borderId="2" xfId="2" applyFont="1" applyFill="1" applyBorder="1"/>
    <xf numFmtId="0" fontId="10" fillId="20" borderId="17" xfId="0" applyFont="1" applyFill="1" applyBorder="1"/>
    <xf numFmtId="3" fontId="12" fillId="20" borderId="3" xfId="27" applyNumberFormat="1" applyFont="1" applyFill="1" applyBorder="1"/>
    <xf numFmtId="3" fontId="12" fillId="20" borderId="18" xfId="27" applyNumberFormat="1" applyFont="1" applyFill="1" applyBorder="1"/>
    <xf numFmtId="3" fontId="12" fillId="20" borderId="17" xfId="27" applyNumberFormat="1" applyFont="1" applyFill="1" applyBorder="1"/>
    <xf numFmtId="1" fontId="12" fillId="20" borderId="3" xfId="27" applyNumberFormat="1" applyFont="1" applyFill="1" applyBorder="1"/>
    <xf numFmtId="165" fontId="12" fillId="20" borderId="0" xfId="3" applyNumberFormat="1" applyFont="1" applyFill="1" applyBorder="1" applyProtection="1"/>
    <xf numFmtId="165" fontId="12" fillId="20" borderId="7" xfId="3" applyNumberFormat="1" applyFont="1" applyFill="1" applyBorder="1" applyProtection="1"/>
    <xf numFmtId="0" fontId="9" fillId="20" borderId="0" xfId="3" applyFont="1" applyFill="1" applyBorder="1" applyProtection="1"/>
    <xf numFmtId="3" fontId="13" fillId="20" borderId="0" xfId="27" applyNumberFormat="1" applyFont="1" applyFill="1"/>
    <xf numFmtId="0" fontId="7" fillId="23" borderId="0" xfId="2" applyFont="1" applyFill="1" applyBorder="1"/>
    <xf numFmtId="0" fontId="11" fillId="20" borderId="0" xfId="3" applyFont="1" applyFill="1" applyBorder="1" applyProtection="1"/>
    <xf numFmtId="0" fontId="9" fillId="20" borderId="12" xfId="3" applyFont="1" applyFill="1" applyBorder="1" applyProtection="1"/>
    <xf numFmtId="0" fontId="7" fillId="25" borderId="0" xfId="2" applyFont="1" applyFill="1" applyBorder="1"/>
    <xf numFmtId="0" fontId="10" fillId="20" borderId="0" xfId="0" applyFont="1" applyFill="1" applyBorder="1"/>
    <xf numFmtId="0" fontId="13" fillId="20" borderId="0" xfId="3" applyFont="1" applyFill="1"/>
    <xf numFmtId="0" fontId="13" fillId="20" borderId="12" xfId="3" applyFont="1" applyFill="1" applyBorder="1"/>
    <xf numFmtId="1" fontId="14" fillId="20" borderId="0" xfId="0" applyNumberFormat="1" applyFont="1" applyFill="1" applyAlignment="1">
      <alignment horizontal="center" vertical="top"/>
    </xf>
    <xf numFmtId="1" fontId="14" fillId="20" borderId="7" xfId="0" applyNumberFormat="1" applyFont="1" applyFill="1" applyBorder="1" applyAlignment="1">
      <alignment horizontal="center" vertical="top"/>
    </xf>
    <xf numFmtId="1" fontId="14" fillId="26" borderId="0" xfId="0" applyNumberFormat="1" applyFont="1" applyFill="1" applyAlignment="1">
      <alignment horizontal="center" vertical="top"/>
    </xf>
    <xf numFmtId="0" fontId="6" fillId="26" borderId="0" xfId="0" applyFont="1" applyFill="1" applyAlignment="1">
      <alignment horizontal="center"/>
    </xf>
    <xf numFmtId="0" fontId="8" fillId="26" borderId="0" xfId="0" applyFont="1" applyFill="1"/>
    <xf numFmtId="164" fontId="10" fillId="26" borderId="10" xfId="1" applyNumberFormat="1" applyFont="1" applyFill="1" applyBorder="1"/>
    <xf numFmtId="164" fontId="10" fillId="26" borderId="0" xfId="1" applyNumberFormat="1" applyFont="1" applyFill="1" applyBorder="1"/>
    <xf numFmtId="164" fontId="8" fillId="26" borderId="10" xfId="1" applyNumberFormat="1" applyFont="1" applyFill="1" applyBorder="1"/>
    <xf numFmtId="164" fontId="8" fillId="26" borderId="0" xfId="1" applyNumberFormat="1" applyFont="1" applyFill="1" applyBorder="1"/>
    <xf numFmtId="165" fontId="12" fillId="26" borderId="13" xfId="3" applyNumberFormat="1" applyFont="1" applyFill="1" applyBorder="1" applyProtection="1"/>
    <xf numFmtId="165" fontId="12" fillId="26" borderId="12" xfId="3" applyNumberFormat="1" applyFont="1" applyFill="1" applyBorder="1" applyProtection="1"/>
    <xf numFmtId="165" fontId="12" fillId="26" borderId="0" xfId="3" applyNumberFormat="1" applyFont="1" applyFill="1" applyBorder="1" applyProtection="1"/>
    <xf numFmtId="0" fontId="0" fillId="26" borderId="0" xfId="0" applyFill="1"/>
    <xf numFmtId="0" fontId="9" fillId="20" borderId="11" xfId="3" applyFont="1" applyFill="1" applyBorder="1"/>
    <xf numFmtId="166" fontId="12" fillId="20" borderId="3" xfId="27" applyNumberFormat="1" applyFont="1" applyFill="1" applyBorder="1"/>
    <xf numFmtId="3" fontId="12" fillId="20" borderId="0" xfId="27" applyNumberFormat="1" applyFont="1" applyFill="1" applyBorder="1"/>
    <xf numFmtId="166" fontId="12" fillId="20" borderId="0" xfId="27" applyNumberFormat="1" applyFont="1" applyFill="1" applyBorder="1"/>
    <xf numFmtId="164" fontId="10" fillId="27" borderId="0" xfId="1" applyNumberFormat="1" applyFont="1" applyFill="1" applyBorder="1"/>
    <xf numFmtId="164" fontId="10" fillId="27" borderId="7" xfId="1" applyNumberFormat="1" applyFont="1" applyFill="1" applyBorder="1"/>
    <xf numFmtId="164" fontId="0" fillId="0" borderId="0" xfId="0" applyNumberFormat="1"/>
    <xf numFmtId="0" fontId="10" fillId="28" borderId="0" xfId="0" applyFont="1" applyFill="1" applyBorder="1"/>
    <xf numFmtId="0" fontId="0" fillId="28" borderId="0" xfId="0" applyFill="1"/>
    <xf numFmtId="0" fontId="9" fillId="20" borderId="19" xfId="3" applyFont="1" applyFill="1" applyBorder="1"/>
    <xf numFmtId="0" fontId="13" fillId="20" borderId="20" xfId="3" applyFont="1" applyFill="1" applyBorder="1"/>
    <xf numFmtId="0" fontId="11" fillId="20" borderId="10" xfId="3" applyFont="1" applyFill="1" applyBorder="1"/>
    <xf numFmtId="0" fontId="13" fillId="20" borderId="21" xfId="3" applyFont="1" applyFill="1" applyBorder="1"/>
    <xf numFmtId="0" fontId="13" fillId="20" borderId="22" xfId="3" applyFont="1" applyFill="1" applyBorder="1"/>
    <xf numFmtId="0" fontId="9" fillId="20" borderId="13" xfId="3" applyFont="1" applyFill="1" applyBorder="1"/>
    <xf numFmtId="0" fontId="11" fillId="20" borderId="23" xfId="3" applyFont="1" applyFill="1" applyBorder="1"/>
    <xf numFmtId="0" fontId="9" fillId="20" borderId="10" xfId="3" applyFont="1" applyFill="1" applyBorder="1"/>
    <xf numFmtId="164" fontId="10" fillId="20" borderId="19" xfId="1" applyNumberFormat="1" applyFont="1" applyFill="1" applyBorder="1"/>
    <xf numFmtId="164" fontId="10" fillId="20" borderId="20" xfId="1" applyNumberFormat="1" applyFont="1" applyFill="1" applyBorder="1"/>
    <xf numFmtId="164" fontId="10" fillId="20" borderId="24" xfId="1" applyNumberFormat="1" applyFont="1" applyFill="1" applyBorder="1"/>
    <xf numFmtId="164" fontId="8" fillId="20" borderId="0" xfId="1" applyNumberFormat="1" applyFont="1" applyFill="1"/>
    <xf numFmtId="165" fontId="12" fillId="20" borderId="13" xfId="3" applyNumberFormat="1" applyFont="1" applyFill="1" applyBorder="1"/>
    <xf numFmtId="165" fontId="12" fillId="20" borderId="12" xfId="3" applyNumberFormat="1" applyFont="1" applyFill="1" applyBorder="1"/>
    <xf numFmtId="165" fontId="12" fillId="20" borderId="14" xfId="3" applyNumberFormat="1" applyFont="1" applyFill="1" applyBorder="1"/>
    <xf numFmtId="0" fontId="15" fillId="0" borderId="0" xfId="0" applyFont="1"/>
    <xf numFmtId="0" fontId="0" fillId="20" borderId="0" xfId="0" applyFont="1" applyFill="1"/>
    <xf numFmtId="0" fontId="0" fillId="0" borderId="0" xfId="0" applyFill="1"/>
    <xf numFmtId="0" fontId="17" fillId="20" borderId="0" xfId="0" applyFont="1" applyFill="1"/>
    <xf numFmtId="0" fontId="18" fillId="20" borderId="0" xfId="2" applyFont="1" applyFill="1"/>
    <xf numFmtId="0" fontId="18" fillId="21" borderId="1" xfId="2" applyFont="1" applyFill="1" applyBorder="1" applyAlignment="1">
      <alignment horizontal="center"/>
    </xf>
    <xf numFmtId="0" fontId="20" fillId="21" borderId="1" xfId="2" applyFont="1" applyFill="1" applyBorder="1" applyAlignment="1">
      <alignment horizontal="center"/>
    </xf>
    <xf numFmtId="0" fontId="18" fillId="20" borderId="0" xfId="3" applyFont="1" applyFill="1" applyBorder="1" applyProtection="1"/>
    <xf numFmtId="0" fontId="19" fillId="20" borderId="0" xfId="2" applyFont="1" applyFill="1" applyBorder="1"/>
    <xf numFmtId="0" fontId="20" fillId="20" borderId="0" xfId="3" applyFont="1" applyFill="1" applyBorder="1" applyProtection="1"/>
    <xf numFmtId="0" fontId="20" fillId="20" borderId="3" xfId="3" applyFont="1" applyFill="1" applyBorder="1" applyProtection="1"/>
    <xf numFmtId="167" fontId="18" fillId="20" borderId="0" xfId="1" applyNumberFormat="1" applyFont="1" applyFill="1" applyBorder="1" applyAlignment="1" applyProtection="1">
      <alignment horizontal="right"/>
      <protection locked="0"/>
    </xf>
    <xf numFmtId="0" fontId="19" fillId="20" borderId="0" xfId="2" applyFont="1" applyFill="1"/>
    <xf numFmtId="0" fontId="20" fillId="20" borderId="0" xfId="3" applyFont="1" applyFill="1"/>
    <xf numFmtId="0" fontId="18" fillId="20" borderId="0" xfId="3" applyFont="1" applyFill="1"/>
    <xf numFmtId="0" fontId="20" fillId="20" borderId="3" xfId="3" applyFont="1" applyFill="1" applyBorder="1"/>
    <xf numFmtId="3" fontId="18" fillId="20" borderId="0" xfId="1" applyNumberFormat="1" applyFont="1" applyFill="1"/>
    <xf numFmtId="3" fontId="18" fillId="20" borderId="3" xfId="1" applyNumberFormat="1" applyFont="1" applyFill="1" applyBorder="1" applyAlignment="1" applyProtection="1">
      <alignment horizontal="right"/>
      <protection locked="0"/>
    </xf>
    <xf numFmtId="0" fontId="18" fillId="0" borderId="0" xfId="3" applyFont="1" applyFill="1" applyBorder="1" applyProtection="1"/>
    <xf numFmtId="0" fontId="0" fillId="0" borderId="0" xfId="0" applyFont="1" applyFill="1"/>
    <xf numFmtId="0" fontId="20" fillId="0" borderId="0" xfId="3" applyFont="1" applyFill="1" applyBorder="1" applyProtection="1"/>
    <xf numFmtId="3" fontId="18" fillId="0" borderId="0" xfId="1" applyNumberFormat="1" applyFont="1" applyFill="1"/>
    <xf numFmtId="3" fontId="18" fillId="0" borderId="3" xfId="1" applyNumberFormat="1" applyFont="1" applyFill="1" applyBorder="1" applyAlignment="1" applyProtection="1">
      <alignment horizontal="right"/>
      <protection locked="0"/>
    </xf>
    <xf numFmtId="167" fontId="21" fillId="20" borderId="0" xfId="1" applyNumberFormat="1" applyFont="1" applyFill="1" applyBorder="1" applyAlignment="1" applyProtection="1">
      <alignment horizontal="right"/>
      <protection locked="0"/>
    </xf>
    <xf numFmtId="167" fontId="22" fillId="20" borderId="0" xfId="1" applyNumberFormat="1" applyFont="1" applyFill="1"/>
    <xf numFmtId="3" fontId="20" fillId="20" borderId="0" xfId="1" applyNumberFormat="1" applyFont="1" applyFill="1" applyBorder="1" applyAlignment="1" applyProtection="1">
      <alignment horizontal="right"/>
      <protection locked="0"/>
    </xf>
    <xf numFmtId="3" fontId="18" fillId="20" borderId="0" xfId="1" applyNumberFormat="1" applyFont="1" applyFill="1" applyBorder="1" applyAlignment="1" applyProtection="1">
      <alignment horizontal="right"/>
      <protection locked="0"/>
    </xf>
    <xf numFmtId="3" fontId="20" fillId="20" borderId="3" xfId="1" applyNumberFormat="1" applyFont="1" applyFill="1" applyBorder="1" applyAlignment="1" applyProtection="1">
      <alignment horizontal="right"/>
      <protection locked="0"/>
    </xf>
    <xf numFmtId="3" fontId="21" fillId="20" borderId="0" xfId="1" applyNumberFormat="1" applyFont="1" applyFill="1" applyBorder="1" applyAlignment="1" applyProtection="1">
      <alignment horizontal="right"/>
      <protection locked="0"/>
    </xf>
    <xf numFmtId="3" fontId="22" fillId="20" borderId="0" xfId="1" applyNumberFormat="1" applyFont="1" applyFill="1"/>
    <xf numFmtId="3" fontId="0" fillId="20" borderId="0" xfId="1" applyNumberFormat="1" applyFont="1" applyFill="1"/>
    <xf numFmtId="3" fontId="18" fillId="0" borderId="0" xfId="1" applyNumberFormat="1" applyFont="1" applyFill="1" applyBorder="1" applyAlignment="1" applyProtection="1">
      <alignment horizontal="right"/>
      <protection locked="0"/>
    </xf>
    <xf numFmtId="0" fontId="16" fillId="20" borderId="0" xfId="0" applyFont="1" applyFill="1"/>
    <xf numFmtId="3" fontId="16" fillId="20" borderId="0" xfId="1" applyNumberFormat="1" applyFont="1" applyFill="1"/>
    <xf numFmtId="3" fontId="18" fillId="0" borderId="0" xfId="1" applyNumberFormat="1" applyFont="1"/>
    <xf numFmtId="3" fontId="16" fillId="20" borderId="0" xfId="1" applyNumberFormat="1" applyFont="1" applyFill="1" applyAlignment="1">
      <alignment horizontal="right"/>
    </xf>
    <xf numFmtId="3" fontId="16" fillId="20" borderId="0" xfId="1" applyNumberFormat="1" applyFont="1" applyFill="1" applyBorder="1"/>
    <xf numFmtId="3" fontId="18" fillId="0" borderId="0" xfId="1" applyNumberFormat="1" applyFont="1" applyFill="1" applyBorder="1"/>
    <xf numFmtId="0" fontId="0" fillId="20" borderId="0" xfId="0" applyFont="1" applyFill="1" applyBorder="1"/>
    <xf numFmtId="3" fontId="0" fillId="20" borderId="0" xfId="1" applyNumberFormat="1" applyFont="1" applyFill="1" applyBorder="1"/>
    <xf numFmtId="0" fontId="16" fillId="20" borderId="20" xfId="0" applyFont="1" applyFill="1" applyBorder="1"/>
    <xf numFmtId="0" fontId="19" fillId="29" borderId="0" xfId="2" applyFont="1" applyFill="1" applyBorder="1"/>
    <xf numFmtId="3" fontId="0" fillId="29" borderId="0" xfId="1" applyNumberFormat="1" applyFont="1" applyFill="1" applyBorder="1"/>
    <xf numFmtId="3" fontId="18" fillId="0" borderId="20" xfId="1" applyNumberFormat="1" applyFont="1" applyFill="1" applyBorder="1" applyAlignment="1" applyProtection="1">
      <alignment horizontal="right"/>
      <protection locked="0"/>
    </xf>
    <xf numFmtId="3" fontId="18" fillId="0" borderId="0" xfId="1" applyNumberFormat="1" applyFont="1" applyBorder="1"/>
    <xf numFmtId="0" fontId="16" fillId="20" borderId="0" xfId="0" applyFont="1" applyFill="1" applyBorder="1"/>
    <xf numFmtId="0" fontId="20" fillId="20" borderId="0" xfId="3" applyFont="1" applyFill="1" applyBorder="1"/>
    <xf numFmtId="0" fontId="18" fillId="20" borderId="0" xfId="3" applyFont="1" applyFill="1" applyBorder="1"/>
    <xf numFmtId="0" fontId="0" fillId="20" borderId="0" xfId="0" applyFill="1" applyBorder="1"/>
    <xf numFmtId="0" fontId="0" fillId="0" borderId="0" xfId="0" applyFill="1" applyBorder="1"/>
    <xf numFmtId="0" fontId="20" fillId="20" borderId="20" xfId="3" applyFont="1" applyFill="1" applyBorder="1" applyProtection="1"/>
    <xf numFmtId="0" fontId="23" fillId="30" borderId="25" xfId="0" applyFont="1" applyFill="1" applyBorder="1" applyAlignment="1">
      <alignment horizontal="center" vertical="center" textRotation="90"/>
    </xf>
    <xf numFmtId="0" fontId="0" fillId="31" borderId="26" xfId="0" applyFill="1" applyBorder="1" applyAlignment="1">
      <alignment horizontal="center" vertical="center" textRotation="90"/>
    </xf>
    <xf numFmtId="0" fontId="15" fillId="26" borderId="27" xfId="0" applyFont="1" applyFill="1" applyBorder="1" applyAlignment="1">
      <alignment horizontal="center" vertical="center" textRotation="90"/>
    </xf>
    <xf numFmtId="0" fontId="5" fillId="22" borderId="0" xfId="0" applyFont="1" applyFill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/>
    </xf>
    <xf numFmtId="0" fontId="5" fillId="22" borderId="6" xfId="0" applyFont="1" applyFill="1" applyBorder="1" applyAlignment="1">
      <alignment horizontal="center" vertical="center"/>
    </xf>
  </cellXfs>
  <cellStyles count="30">
    <cellStyle name="20 % - uthevingsfarge 1" xfId="4" xr:uid="{BD43F42B-4836-4532-8894-9D1673CB0A4F}"/>
    <cellStyle name="20 % - uthevingsfarge 2" xfId="5" xr:uid="{7C205787-56C9-4600-843D-AE412FB4BFC0}"/>
    <cellStyle name="20 % - uthevingsfarge 3" xfId="6" xr:uid="{0755ED0B-56F7-401B-A8AC-D47CBA13247C}"/>
    <cellStyle name="20 % - uthevingsfarge 4" xfId="7" xr:uid="{09118ED2-BD29-49B4-850B-9FC721E311FC}"/>
    <cellStyle name="20 % - uthevingsfarge 5" xfId="8" xr:uid="{36F359F9-2F3E-4BA4-A374-775F4221D731}"/>
    <cellStyle name="20 % - uthevingsfarge 6" xfId="9" xr:uid="{97EFAC90-1C0C-49CB-9EA7-A5EE18C140CD}"/>
    <cellStyle name="40 % - uthevingsfarge 1" xfId="10" xr:uid="{A0E8FFA5-C770-4025-8AEE-56EBAA189B2E}"/>
    <cellStyle name="40 % - uthevingsfarge 2" xfId="11" xr:uid="{C261EC5B-EC70-4B15-B85A-55DDCD6025C4}"/>
    <cellStyle name="40 % - uthevingsfarge 3" xfId="12" xr:uid="{E0267F33-6162-4FB4-9D26-ECB8F3E3790D}"/>
    <cellStyle name="40 % - uthevingsfarge 4" xfId="13" xr:uid="{7599DAAF-CDE6-4550-B164-C4A7E9DF85E7}"/>
    <cellStyle name="40 % - uthevingsfarge 5" xfId="14" xr:uid="{4FC5D3C7-0F1F-4033-8083-B8E3F1C32B4B}"/>
    <cellStyle name="40 % - uthevingsfarge 6" xfId="15" xr:uid="{4E91CF17-7ED8-428E-A87E-6FFC241B2ACF}"/>
    <cellStyle name="60 % - uthevingsfarge 1" xfId="16" xr:uid="{E78D30F5-2A78-4CAB-93A2-170A6A7F1286}"/>
    <cellStyle name="60 % - uthevingsfarge 2" xfId="17" xr:uid="{4402F929-EF71-46D0-89A9-0FC49DFF60D1}"/>
    <cellStyle name="60 % - uthevingsfarge 3" xfId="18" xr:uid="{75980967-6DBC-4501-A3E2-DC16A10C4808}"/>
    <cellStyle name="60 % - uthevingsfarge 4" xfId="19" xr:uid="{52F3D83C-A995-458A-92A0-293C44C91F0C}"/>
    <cellStyle name="60 % - uthevingsfarge 5" xfId="20" xr:uid="{C1833379-0B91-48C6-BC15-2691366896E2}"/>
    <cellStyle name="60 % - uthevingsfarge 6" xfId="21" xr:uid="{D6706EE9-7CC1-4527-A918-7066AC22D350}"/>
    <cellStyle name="Komma" xfId="1" builtinId="3"/>
    <cellStyle name="Komma 2" xfId="22" xr:uid="{A0050E6E-E1AF-4E94-8BB7-E23244C9AB88}"/>
    <cellStyle name="Normal" xfId="0" builtinId="0"/>
    <cellStyle name="Normal 10" xfId="23" xr:uid="{9E50AC56-ECC8-4F6E-A275-ABD7AC0963EF}"/>
    <cellStyle name="Normal 19" xfId="24" xr:uid="{AD25880B-0931-4686-96E4-0BD767D029A9}"/>
    <cellStyle name="Normal 2" xfId="29" xr:uid="{61FF3A1A-5535-438D-81E6-A00592A02CC7}"/>
    <cellStyle name="Normal 26" xfId="25" xr:uid="{298F2E51-99A7-423F-849E-D1F69DE581AB}"/>
    <cellStyle name="Normal 28" xfId="26" xr:uid="{EF4BD988-BC4F-47A5-BBD2-678A93D7CCBF}"/>
    <cellStyle name="Normal 81" xfId="27" xr:uid="{02C9E38E-C691-44FB-9A26-83BFB0B39C90}"/>
    <cellStyle name="Normal_2011_Q4 KVARTALSRAPPORT" xfId="2" xr:uid="{99108D44-0AA8-4C97-B4F0-3A5DA937CC6E}"/>
    <cellStyle name="Normal_3Q-99" xfId="3" xr:uid="{F9F37F1E-AB98-4CE6-9AF2-1FB8454C66D5}"/>
    <cellStyle name="Prosent 10" xfId="28" xr:uid="{2E528BA6-F612-4C67-8001-4656DEB453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Veidekke">
      <a:dk1>
        <a:srgbClr val="000000"/>
      </a:dk1>
      <a:lt1>
        <a:srgbClr val="FFFFFF"/>
      </a:lt1>
      <a:dk2>
        <a:srgbClr val="DA062B"/>
      </a:dk2>
      <a:lt2>
        <a:srgbClr val="E3E3E3"/>
      </a:lt2>
      <a:accent1>
        <a:srgbClr val="DA062B"/>
      </a:accent1>
      <a:accent2>
        <a:srgbClr val="B2B2B2"/>
      </a:accent2>
      <a:accent3>
        <a:srgbClr val="00687F"/>
      </a:accent3>
      <a:accent4>
        <a:srgbClr val="A1BBA5"/>
      </a:accent4>
      <a:accent5>
        <a:srgbClr val="7DA0C4"/>
      </a:accent5>
      <a:accent6>
        <a:srgbClr val="E2859D"/>
      </a:accent6>
      <a:hlink>
        <a:srgbClr val="DA062B"/>
      </a:hlink>
      <a:folHlink>
        <a:srgbClr val="B2B2B2"/>
      </a:folHlink>
    </a:clrScheme>
    <a:fontScheme name="Veidekk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282FE-A810-49D1-9D32-691B6ECF3FD5}">
  <sheetPr codeName="Ark1"/>
  <dimension ref="A4:N227"/>
  <sheetViews>
    <sheetView showGridLines="0" tabSelected="1" zoomScale="70" zoomScaleNormal="70" workbookViewId="0">
      <pane xSplit="2" ySplit="6" topLeftCell="C79" activePane="bottomRight" state="frozen"/>
      <selection pane="topRight" activeCell="B1" sqref="B1"/>
      <selection pane="bottomLeft" activeCell="A7" sqref="A7"/>
      <selection pane="bottomRight" activeCell="Q98" sqref="Q98"/>
    </sheetView>
  </sheetViews>
  <sheetFormatPr baseColWidth="10" defaultColWidth="10.6640625" defaultRowHeight="14"/>
  <cols>
    <col min="1" max="1" width="4.6640625" style="1" customWidth="1"/>
    <col min="2" max="2" width="55.1640625" style="78" customWidth="1"/>
    <col min="3" max="13" width="10.6640625" style="78"/>
    <col min="14" max="16384" width="10.6640625" style="1"/>
  </cols>
  <sheetData>
    <row r="4" spans="1:12">
      <c r="B4" s="81"/>
      <c r="C4" s="82" t="s">
        <v>0</v>
      </c>
      <c r="D4" s="82" t="s">
        <v>1</v>
      </c>
      <c r="E4" s="82" t="s">
        <v>2</v>
      </c>
      <c r="F4" s="82" t="s">
        <v>3</v>
      </c>
      <c r="G4" s="82" t="s">
        <v>4</v>
      </c>
      <c r="H4" s="82" t="s">
        <v>5</v>
      </c>
      <c r="I4" s="82" t="s">
        <v>6</v>
      </c>
      <c r="J4" s="82" t="s">
        <v>7</v>
      </c>
      <c r="K4" s="82" t="s">
        <v>8</v>
      </c>
      <c r="L4" s="82" t="s">
        <v>9</v>
      </c>
    </row>
    <row r="5" spans="1:12" ht="16">
      <c r="A5" s="125"/>
      <c r="B5" s="85"/>
      <c r="C5" s="83" t="s">
        <v>10</v>
      </c>
      <c r="D5" s="83" t="s">
        <v>11</v>
      </c>
      <c r="E5" s="83" t="s">
        <v>12</v>
      </c>
      <c r="F5" s="83" t="s">
        <v>13</v>
      </c>
      <c r="G5" s="83" t="s">
        <v>14</v>
      </c>
      <c r="H5" s="83" t="s">
        <v>15</v>
      </c>
      <c r="I5" s="83" t="s">
        <v>16</v>
      </c>
      <c r="J5" s="83" t="s">
        <v>17</v>
      </c>
      <c r="K5" s="83" t="s">
        <v>18</v>
      </c>
      <c r="L5" s="83" t="s">
        <v>19</v>
      </c>
    </row>
    <row r="6" spans="1:12">
      <c r="B6" s="84" t="s">
        <v>20</v>
      </c>
      <c r="C6" s="88"/>
      <c r="D6" s="88"/>
      <c r="E6" s="100"/>
      <c r="F6" s="101"/>
      <c r="G6" s="101"/>
      <c r="H6" s="101"/>
      <c r="I6" s="101"/>
      <c r="J6" s="101"/>
      <c r="K6" s="101"/>
      <c r="L6" s="101"/>
    </row>
    <row r="7" spans="1:12">
      <c r="B7" s="84"/>
      <c r="C7" s="88"/>
      <c r="D7" s="88"/>
      <c r="E7" s="100"/>
      <c r="F7" s="101"/>
      <c r="G7" s="101"/>
      <c r="H7" s="101"/>
      <c r="I7" s="101"/>
      <c r="J7" s="101"/>
      <c r="K7" s="101"/>
      <c r="L7" s="101"/>
    </row>
    <row r="8" spans="1:12" ht="16">
      <c r="A8" s="128" t="s">
        <v>123</v>
      </c>
      <c r="B8" s="85" t="s">
        <v>119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2">
      <c r="A9" s="128"/>
      <c r="B9" s="86" t="s">
        <v>21</v>
      </c>
      <c r="C9" s="102">
        <v>3017.7323144691218</v>
      </c>
      <c r="D9" s="102">
        <v>3448.8858914721004</v>
      </c>
      <c r="E9" s="102">
        <v>3000.2188517139384</v>
      </c>
      <c r="F9" s="102">
        <v>3603.4996363020309</v>
      </c>
      <c r="G9" s="102">
        <v>3438.5839999999998</v>
      </c>
      <c r="H9" s="102">
        <v>3510.4949999999999</v>
      </c>
      <c r="I9" s="102">
        <v>3336.728000000001</v>
      </c>
      <c r="J9" s="102">
        <v>4178.027</v>
      </c>
      <c r="K9" s="102">
        <v>3580.4229999999998</v>
      </c>
      <c r="L9" s="102">
        <v>3600.8100000000004</v>
      </c>
    </row>
    <row r="10" spans="1:12">
      <c r="A10" s="128"/>
      <c r="B10" s="84" t="s">
        <v>22</v>
      </c>
      <c r="C10" s="103">
        <v>-2912.7405148617422</v>
      </c>
      <c r="D10" s="103">
        <v>-3326.6430122408451</v>
      </c>
      <c r="E10" s="103">
        <v>-2887.7453838604306</v>
      </c>
      <c r="F10" s="103">
        <v>-3487.9043516981037</v>
      </c>
      <c r="G10" s="103">
        <v>-3303.0239999999999</v>
      </c>
      <c r="H10" s="103">
        <v>-3361.0579999999995</v>
      </c>
      <c r="I10" s="103">
        <v>-3198.1670000000004</v>
      </c>
      <c r="J10" s="103">
        <v>-4110.6324999999997</v>
      </c>
      <c r="K10" s="103">
        <v>-3431.3639999999996</v>
      </c>
      <c r="L10" s="103">
        <v>-3432.1370000000006</v>
      </c>
    </row>
    <row r="11" spans="1:12">
      <c r="A11" s="128"/>
      <c r="B11" s="84" t="s">
        <v>23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</row>
    <row r="12" spans="1:12">
      <c r="A12" s="128"/>
      <c r="B12" s="84" t="s">
        <v>24</v>
      </c>
      <c r="C12" s="103">
        <v>-16.723669291713904</v>
      </c>
      <c r="D12" s="103">
        <v>-16.317622119203889</v>
      </c>
      <c r="E12" s="103">
        <v>-17.15368665605736</v>
      </c>
      <c r="F12" s="103">
        <v>-19.477506566583315</v>
      </c>
      <c r="G12" s="103">
        <v>-34.869999999999997</v>
      </c>
      <c r="H12" s="103">
        <v>-37.000000000000007</v>
      </c>
      <c r="I12" s="103">
        <v>-36.257999999999996</v>
      </c>
      <c r="J12" s="103">
        <v>-42.008000000000024</v>
      </c>
      <c r="K12" s="103">
        <v>-42.188000000000002</v>
      </c>
      <c r="L12" s="103">
        <v>-40.884999999999991</v>
      </c>
    </row>
    <row r="13" spans="1:12">
      <c r="A13" s="128"/>
      <c r="B13" s="87" t="s">
        <v>25</v>
      </c>
      <c r="C13" s="94">
        <v>88.268130315665658</v>
      </c>
      <c r="D13" s="94">
        <v>105.92525711205141</v>
      </c>
      <c r="E13" s="94">
        <v>95.319781197450467</v>
      </c>
      <c r="F13" s="94">
        <v>96.117778037343896</v>
      </c>
      <c r="G13" s="94">
        <v>100.68999999999994</v>
      </c>
      <c r="H13" s="94">
        <v>112.43700000000035</v>
      </c>
      <c r="I13" s="94">
        <v>102.30300000000061</v>
      </c>
      <c r="J13" s="94">
        <v>25.386500000000311</v>
      </c>
      <c r="K13" s="94">
        <v>106.87100000000019</v>
      </c>
      <c r="L13" s="94">
        <v>127.78799999999978</v>
      </c>
    </row>
    <row r="14" spans="1:12">
      <c r="A14" s="128"/>
      <c r="B14" s="84" t="s">
        <v>26</v>
      </c>
      <c r="C14" s="103">
        <v>13.07343742468175</v>
      </c>
      <c r="D14" s="103">
        <v>16.402476276576675</v>
      </c>
      <c r="E14" s="103">
        <v>15.321700409202174</v>
      </c>
      <c r="F14" s="103">
        <v>12.427741840067247</v>
      </c>
      <c r="G14" s="103">
        <v>9.32</v>
      </c>
      <c r="H14" s="103">
        <v>18.2</v>
      </c>
      <c r="I14" s="103">
        <v>9.5410000000000004</v>
      </c>
      <c r="J14" s="103">
        <v>9.0345000000000013</v>
      </c>
      <c r="K14" s="103">
        <v>11.759</v>
      </c>
      <c r="L14" s="103">
        <v>11.713999999999999</v>
      </c>
    </row>
    <row r="15" spans="1:12">
      <c r="A15" s="128"/>
      <c r="B15" s="87" t="s">
        <v>27</v>
      </c>
      <c r="C15" s="104">
        <v>101.34156774034741</v>
      </c>
      <c r="D15" s="104">
        <v>122.32773338862809</v>
      </c>
      <c r="E15" s="104">
        <v>110.64148160665265</v>
      </c>
      <c r="F15" s="104">
        <v>108.54551987741114</v>
      </c>
      <c r="G15" s="104">
        <v>110.00999999999993</v>
      </c>
      <c r="H15" s="104">
        <v>130.63700000000034</v>
      </c>
      <c r="I15" s="104">
        <v>111.84400000000061</v>
      </c>
      <c r="J15" s="104">
        <v>34.421000000000312</v>
      </c>
      <c r="K15" s="104">
        <v>118.63000000000019</v>
      </c>
      <c r="L15" s="104">
        <v>139.50199999999978</v>
      </c>
    </row>
    <row r="16" spans="1:12">
      <c r="A16" s="128"/>
      <c r="B16" s="86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7" spans="1:12">
      <c r="A17" s="128"/>
      <c r="B17" s="86" t="s">
        <v>126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1:12">
      <c r="A18" s="128"/>
      <c r="B18" s="84" t="s">
        <v>101</v>
      </c>
      <c r="C18" s="103" t="s">
        <v>95</v>
      </c>
      <c r="D18" s="103" t="s">
        <v>95</v>
      </c>
      <c r="E18" s="103" t="s">
        <v>95</v>
      </c>
      <c r="F18" s="93">
        <v>1091.0170000000001</v>
      </c>
      <c r="G18" s="93">
        <v>1362.271</v>
      </c>
      <c r="H18" s="93">
        <v>1625.6540000000002</v>
      </c>
      <c r="I18" s="93">
        <v>1443.127</v>
      </c>
      <c r="J18" s="93">
        <v>1345.181</v>
      </c>
      <c r="K18" s="93">
        <v>1302.2849999999999</v>
      </c>
      <c r="L18" s="93">
        <v>1270.6670000000001</v>
      </c>
    </row>
    <row r="19" spans="1:12">
      <c r="A19" s="128"/>
      <c r="B19" s="84" t="s">
        <v>102</v>
      </c>
      <c r="C19" s="103" t="s">
        <v>95</v>
      </c>
      <c r="D19" s="103" t="s">
        <v>95</v>
      </c>
      <c r="E19" s="103" t="s">
        <v>95</v>
      </c>
      <c r="F19" s="93">
        <v>1697</v>
      </c>
      <c r="G19" s="93">
        <v>2069.3240000000001</v>
      </c>
      <c r="H19" s="93">
        <v>2270.6010000000001</v>
      </c>
      <c r="I19" s="93">
        <v>2347.6240000000007</v>
      </c>
      <c r="J19" s="93">
        <v>1968.0170000000003</v>
      </c>
      <c r="K19" s="93">
        <v>2080.9049999999997</v>
      </c>
      <c r="L19" s="93">
        <v>1964.2230000000004</v>
      </c>
    </row>
    <row r="20" spans="1:12">
      <c r="A20" s="128"/>
      <c r="B20" s="84" t="s">
        <v>113</v>
      </c>
      <c r="C20" s="103" t="s">
        <v>95</v>
      </c>
      <c r="D20" s="103" t="s">
        <v>95</v>
      </c>
      <c r="E20" s="103" t="s">
        <v>95</v>
      </c>
      <c r="F20" s="93">
        <v>3044</v>
      </c>
      <c r="G20" s="93">
        <v>2962.0419999999999</v>
      </c>
      <c r="H20" s="93">
        <v>2938.9829999999997</v>
      </c>
      <c r="I20" s="93">
        <v>2536.8519999999999</v>
      </c>
      <c r="J20" s="93">
        <v>3286.364</v>
      </c>
      <c r="K20" s="93">
        <v>3211.0299999999997</v>
      </c>
      <c r="L20" s="93">
        <v>3202.0989999999997</v>
      </c>
    </row>
    <row r="21" spans="1:12">
      <c r="A21" s="128"/>
      <c r="B21" s="87" t="s">
        <v>97</v>
      </c>
      <c r="C21" s="94" t="s">
        <v>95</v>
      </c>
      <c r="D21" s="94" t="s">
        <v>95</v>
      </c>
      <c r="E21" s="94" t="s">
        <v>95</v>
      </c>
      <c r="F21" s="94">
        <v>5832.0169999999998</v>
      </c>
      <c r="G21" s="94">
        <v>6393.6370000000006</v>
      </c>
      <c r="H21" s="94">
        <v>6835.2379999999994</v>
      </c>
      <c r="I21" s="94">
        <v>6327.603000000001</v>
      </c>
      <c r="J21" s="94">
        <v>6599.5619999999999</v>
      </c>
      <c r="K21" s="94">
        <v>6594.2199999999993</v>
      </c>
      <c r="L21" s="94">
        <v>6436.9889999999996</v>
      </c>
    </row>
    <row r="22" spans="1:12">
      <c r="A22" s="128"/>
      <c r="B22" s="84" t="s">
        <v>98</v>
      </c>
      <c r="C22" s="103" t="s">
        <v>95</v>
      </c>
      <c r="D22" s="103" t="s">
        <v>95</v>
      </c>
      <c r="E22" s="103" t="s">
        <v>95</v>
      </c>
      <c r="F22" s="93">
        <v>1371.6</v>
      </c>
      <c r="G22" s="93">
        <v>1302.8430000000001</v>
      </c>
      <c r="H22" s="93">
        <v>1493.7750000000001</v>
      </c>
      <c r="I22" s="93">
        <v>1544.3219999999999</v>
      </c>
      <c r="J22" s="93">
        <v>1188.8030000000001</v>
      </c>
      <c r="K22" s="93">
        <v>1307.444</v>
      </c>
      <c r="L22" s="93">
        <v>1432.66</v>
      </c>
    </row>
    <row r="23" spans="1:12">
      <c r="A23" s="128"/>
      <c r="B23" s="84" t="s">
        <v>99</v>
      </c>
      <c r="C23" s="103" t="s">
        <v>95</v>
      </c>
      <c r="D23" s="103" t="s">
        <v>95</v>
      </c>
      <c r="E23" s="103" t="s">
        <v>95</v>
      </c>
      <c r="F23" s="93">
        <v>495.84899999999999</v>
      </c>
      <c r="G23" s="93">
        <v>741.68599999999992</v>
      </c>
      <c r="H23" s="93">
        <v>918.42099999999994</v>
      </c>
      <c r="I23" s="93">
        <v>729.73699999999997</v>
      </c>
      <c r="J23" s="93">
        <v>771.96299999999997</v>
      </c>
      <c r="K23" s="93">
        <v>770.58299999999997</v>
      </c>
      <c r="L23" s="93">
        <v>759.40200000000004</v>
      </c>
    </row>
    <row r="24" spans="1:12">
      <c r="A24" s="128"/>
      <c r="B24" s="84" t="s">
        <v>100</v>
      </c>
      <c r="C24" s="103" t="s">
        <v>95</v>
      </c>
      <c r="D24" s="103" t="s">
        <v>95</v>
      </c>
      <c r="E24" s="103" t="s">
        <v>95</v>
      </c>
      <c r="F24" s="93">
        <v>3964.8829999999998</v>
      </c>
      <c r="G24" s="93">
        <v>4349.107</v>
      </c>
      <c r="H24" s="93">
        <v>4423.0419999999995</v>
      </c>
      <c r="I24" s="93">
        <v>4053.5430000000001</v>
      </c>
      <c r="J24" s="93">
        <v>4638.7960000000003</v>
      </c>
      <c r="K24" s="93">
        <v>4516.1909999999998</v>
      </c>
      <c r="L24" s="93">
        <v>4244.9279999999999</v>
      </c>
    </row>
    <row r="25" spans="1:12">
      <c r="A25" s="128"/>
      <c r="B25" s="87" t="s">
        <v>103</v>
      </c>
      <c r="C25" s="94" t="s">
        <v>95</v>
      </c>
      <c r="D25" s="94" t="s">
        <v>95</v>
      </c>
      <c r="E25" s="94" t="s">
        <v>95</v>
      </c>
      <c r="F25" s="94">
        <v>5832.3319999999994</v>
      </c>
      <c r="G25" s="94">
        <v>6393.6360000000004</v>
      </c>
      <c r="H25" s="94">
        <v>6835.2379999999994</v>
      </c>
      <c r="I25" s="94">
        <v>6327.6019999999999</v>
      </c>
      <c r="J25" s="94">
        <v>6599.5619999999999</v>
      </c>
      <c r="K25" s="94">
        <v>6594.2179999999998</v>
      </c>
      <c r="L25" s="94">
        <v>6436.99</v>
      </c>
    </row>
    <row r="26" spans="1:12">
      <c r="A26" s="128"/>
      <c r="B26" s="86"/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7" spans="1:12">
      <c r="A27" s="128"/>
      <c r="B27" s="84" t="s">
        <v>104</v>
      </c>
      <c r="C27" s="103">
        <v>13458</v>
      </c>
      <c r="D27" s="103">
        <v>13653</v>
      </c>
      <c r="E27" s="103">
        <v>13896</v>
      </c>
      <c r="F27" s="103">
        <v>14223</v>
      </c>
      <c r="G27" s="103">
        <v>15799</v>
      </c>
      <c r="H27" s="103">
        <v>17109</v>
      </c>
      <c r="I27" s="103">
        <v>16705</v>
      </c>
      <c r="J27" s="103">
        <v>14762</v>
      </c>
      <c r="K27" s="103">
        <v>13999</v>
      </c>
      <c r="L27" s="103">
        <v>14762</v>
      </c>
    </row>
    <row r="28" spans="1:12">
      <c r="A28" s="128"/>
      <c r="B28" s="84" t="s">
        <v>105</v>
      </c>
      <c r="C28" s="103">
        <v>3677</v>
      </c>
      <c r="D28" s="103">
        <v>3677</v>
      </c>
      <c r="E28" s="103">
        <v>3325</v>
      </c>
      <c r="F28" s="103">
        <v>3993</v>
      </c>
      <c r="G28" s="103">
        <v>5089</v>
      </c>
      <c r="H28" s="103">
        <v>4898</v>
      </c>
      <c r="I28" s="103">
        <v>2970</v>
      </c>
      <c r="J28" s="103">
        <v>2228</v>
      </c>
      <c r="K28" s="103">
        <v>2839</v>
      </c>
      <c r="L28" s="103">
        <v>4361</v>
      </c>
    </row>
    <row r="29" spans="1:12">
      <c r="A29" s="128"/>
      <c r="B29" s="84"/>
      <c r="C29" s="103"/>
      <c r="D29" s="103"/>
      <c r="E29" s="105"/>
      <c r="F29" s="106"/>
      <c r="G29" s="106"/>
      <c r="H29" s="106"/>
      <c r="I29" s="106"/>
      <c r="J29" s="106"/>
      <c r="K29" s="106"/>
      <c r="L29" s="106"/>
    </row>
    <row r="30" spans="1:12" ht="16">
      <c r="A30" s="128"/>
      <c r="B30" s="85" t="s">
        <v>120</v>
      </c>
      <c r="C30" s="103"/>
      <c r="D30" s="103"/>
      <c r="E30" s="105"/>
      <c r="F30" s="106"/>
      <c r="G30" s="106"/>
      <c r="H30" s="106"/>
      <c r="I30" s="106"/>
      <c r="J30" s="106"/>
      <c r="K30" s="106"/>
      <c r="L30" s="106"/>
    </row>
    <row r="31" spans="1:12">
      <c r="A31" s="128"/>
      <c r="B31" s="86" t="s">
        <v>21</v>
      </c>
      <c r="C31" s="102">
        <v>1481.4196855308785</v>
      </c>
      <c r="D31" s="102">
        <v>2222.5821085278994</v>
      </c>
      <c r="E31" s="102">
        <v>2701.4101482860651</v>
      </c>
      <c r="F31" s="102">
        <v>2611.1383636979663</v>
      </c>
      <c r="G31" s="102">
        <v>1742.65</v>
      </c>
      <c r="H31" s="102">
        <v>2641.64</v>
      </c>
      <c r="I31" s="102">
        <v>2710.0629999999992</v>
      </c>
      <c r="J31" s="102">
        <v>2114.7020000000011</v>
      </c>
      <c r="K31" s="102">
        <v>1683.42</v>
      </c>
      <c r="L31" s="102">
        <v>2332.0199999999995</v>
      </c>
    </row>
    <row r="32" spans="1:12">
      <c r="A32" s="128"/>
      <c r="B32" s="84" t="s">
        <v>22</v>
      </c>
      <c r="C32" s="103">
        <v>-1587.9404851382578</v>
      </c>
      <c r="D32" s="103">
        <v>-2607.0269877591545</v>
      </c>
      <c r="E32" s="103">
        <v>-2390.8266161395713</v>
      </c>
      <c r="F32" s="103">
        <v>-2524.375648301896</v>
      </c>
      <c r="G32" s="103">
        <v>-1837.3990000000001</v>
      </c>
      <c r="H32" s="103">
        <v>-2383.1279999999988</v>
      </c>
      <c r="I32" s="103">
        <v>-2309.451</v>
      </c>
      <c r="J32" s="103">
        <v>-1972.3195780000005</v>
      </c>
      <c r="K32" s="103">
        <v>-1735.3100000000002</v>
      </c>
      <c r="L32" s="103">
        <v>-2121.8609999999999</v>
      </c>
    </row>
    <row r="33" spans="1:12">
      <c r="A33" s="128"/>
      <c r="B33" s="84" t="s">
        <v>23</v>
      </c>
      <c r="C33" s="103">
        <v>-1.7909999999999999</v>
      </c>
      <c r="D33" s="103">
        <v>2.4319999999999999</v>
      </c>
      <c r="E33" s="103">
        <v>3.0779999999999998</v>
      </c>
      <c r="F33" s="103">
        <v>5.1580000000000013</v>
      </c>
      <c r="G33" s="103">
        <v>-0.40600000000000003</v>
      </c>
      <c r="H33" s="103">
        <v>4.6269999999999998</v>
      </c>
      <c r="I33" s="103">
        <v>6.2910000000000004</v>
      </c>
      <c r="J33" s="103">
        <v>6.1139999999999972</v>
      </c>
      <c r="K33" s="103">
        <v>-1.056</v>
      </c>
      <c r="L33" s="103">
        <v>-0.82899999999999996</v>
      </c>
    </row>
    <row r="34" spans="1:12">
      <c r="A34" s="128"/>
      <c r="B34" s="84" t="s">
        <v>24</v>
      </c>
      <c r="C34" s="103">
        <v>-95.689330708286093</v>
      </c>
      <c r="D34" s="103">
        <v>-100.63437788079611</v>
      </c>
      <c r="E34" s="103">
        <v>-103.06831334394266</v>
      </c>
      <c r="F34" s="103">
        <v>-104.45449343341664</v>
      </c>
      <c r="G34" s="103">
        <v>-120.50800000000001</v>
      </c>
      <c r="H34" s="103">
        <v>-122.33500000000001</v>
      </c>
      <c r="I34" s="103">
        <v>-120.572</v>
      </c>
      <c r="J34" s="103">
        <v>-119.19199999999996</v>
      </c>
      <c r="K34" s="103">
        <v>-115.28</v>
      </c>
      <c r="L34" s="103">
        <v>-115.23499999999999</v>
      </c>
    </row>
    <row r="35" spans="1:12">
      <c r="A35" s="128"/>
      <c r="B35" s="87" t="s">
        <v>25</v>
      </c>
      <c r="C35" s="94">
        <v>-204.00113031566542</v>
      </c>
      <c r="D35" s="94">
        <v>-482.64725711205119</v>
      </c>
      <c r="E35" s="94">
        <v>210.59321880255109</v>
      </c>
      <c r="F35" s="94">
        <v>-12.533778037346408</v>
      </c>
      <c r="G35" s="94">
        <v>-215.66300000000004</v>
      </c>
      <c r="H35" s="94">
        <v>140.80400000000108</v>
      </c>
      <c r="I35" s="94">
        <v>286.33099999999916</v>
      </c>
      <c r="J35" s="94">
        <v>29.304422000000628</v>
      </c>
      <c r="K35" s="94">
        <v>-168.22600000000011</v>
      </c>
      <c r="L35" s="94">
        <v>94.094999999999658</v>
      </c>
    </row>
    <row r="36" spans="1:12">
      <c r="A36" s="128"/>
      <c r="B36" s="84" t="s">
        <v>26</v>
      </c>
      <c r="C36" s="103">
        <v>-9.8124374246817503</v>
      </c>
      <c r="D36" s="103">
        <v>-13.349476276576674</v>
      </c>
      <c r="E36" s="103">
        <v>-15.555700409202174</v>
      </c>
      <c r="F36" s="103">
        <v>-16.149741840067247</v>
      </c>
      <c r="G36" s="103">
        <v>-11.995000000000001</v>
      </c>
      <c r="H36" s="103">
        <v>-17.416</v>
      </c>
      <c r="I36" s="103">
        <v>-26.595999999999997</v>
      </c>
      <c r="J36" s="103">
        <v>-17.057499999999997</v>
      </c>
      <c r="K36" s="103">
        <v>-38.414000000000001</v>
      </c>
      <c r="L36" s="103">
        <v>10.850999999999999</v>
      </c>
    </row>
    <row r="37" spans="1:12">
      <c r="A37" s="128"/>
      <c r="B37" s="87" t="s">
        <v>27</v>
      </c>
      <c r="C37" s="104">
        <v>-213.81356774034717</v>
      </c>
      <c r="D37" s="104">
        <v>-495.99673338862789</v>
      </c>
      <c r="E37" s="104">
        <v>195.03751839334893</v>
      </c>
      <c r="F37" s="104">
        <v>-28.683519877413655</v>
      </c>
      <c r="G37" s="104">
        <v>-227.65800000000004</v>
      </c>
      <c r="H37" s="104">
        <v>123.38800000000109</v>
      </c>
      <c r="I37" s="104">
        <v>259.73499999999916</v>
      </c>
      <c r="J37" s="104">
        <v>12.24692200000063</v>
      </c>
      <c r="K37" s="104">
        <v>-206.6400000000001</v>
      </c>
      <c r="L37" s="104">
        <v>104.94599999999966</v>
      </c>
    </row>
    <row r="38" spans="1:12">
      <c r="A38" s="128"/>
      <c r="B38" s="86"/>
      <c r="C38" s="103"/>
      <c r="D38" s="103"/>
      <c r="E38" s="103"/>
      <c r="F38" s="93"/>
      <c r="G38" s="93"/>
      <c r="H38" s="93"/>
      <c r="I38" s="93"/>
      <c r="J38" s="93"/>
      <c r="K38" s="93"/>
      <c r="L38" s="93"/>
    </row>
    <row r="39" spans="1:12">
      <c r="A39" s="128"/>
      <c r="B39" s="86" t="s">
        <v>126</v>
      </c>
      <c r="C39" s="103"/>
      <c r="D39" s="103"/>
      <c r="E39" s="103"/>
      <c r="F39" s="93"/>
      <c r="G39" s="93"/>
      <c r="H39" s="93"/>
      <c r="I39" s="93"/>
      <c r="J39" s="93"/>
      <c r="K39" s="93"/>
      <c r="L39" s="93"/>
    </row>
    <row r="40" spans="1:12">
      <c r="A40" s="128"/>
      <c r="B40" s="84" t="s">
        <v>101</v>
      </c>
      <c r="C40" s="103" t="s">
        <v>95</v>
      </c>
      <c r="D40" s="103" t="s">
        <v>95</v>
      </c>
      <c r="E40" s="103" t="s">
        <v>95</v>
      </c>
      <c r="F40" s="93">
        <v>2728.8650000000002</v>
      </c>
      <c r="G40" s="93">
        <v>2959.8020000000001</v>
      </c>
      <c r="H40" s="93">
        <v>3020.5050000000001</v>
      </c>
      <c r="I40" s="93">
        <v>2748.8120000000008</v>
      </c>
      <c r="J40" s="93">
        <v>2748.4879999999998</v>
      </c>
      <c r="K40" s="93">
        <v>2704.0680000000002</v>
      </c>
      <c r="L40" s="93">
        <v>2696.413</v>
      </c>
    </row>
    <row r="41" spans="1:12">
      <c r="A41" s="128"/>
      <c r="B41" s="84" t="s">
        <v>102</v>
      </c>
      <c r="C41" s="103" t="s">
        <v>95</v>
      </c>
      <c r="D41" s="103" t="s">
        <v>95</v>
      </c>
      <c r="E41" s="103" t="s">
        <v>95</v>
      </c>
      <c r="F41" s="93">
        <v>3140.5149999999999</v>
      </c>
      <c r="G41" s="93">
        <v>3349.3949999999995</v>
      </c>
      <c r="H41" s="93">
        <v>3934.4349999999999</v>
      </c>
      <c r="I41" s="93">
        <v>3855.3570000000004</v>
      </c>
      <c r="J41" s="93">
        <v>2389.9579999999996</v>
      </c>
      <c r="K41" s="93">
        <v>2375.1799999999998</v>
      </c>
      <c r="L41" s="93">
        <v>2909.7219999999998</v>
      </c>
    </row>
    <row r="42" spans="1:12">
      <c r="A42" s="128"/>
      <c r="B42" s="84" t="s">
        <v>113</v>
      </c>
      <c r="C42" s="103" t="s">
        <v>95</v>
      </c>
      <c r="D42" s="103" t="s">
        <v>95</v>
      </c>
      <c r="E42" s="103" t="s">
        <v>95</v>
      </c>
      <c r="F42" s="93">
        <v>5.2969999999999997</v>
      </c>
      <c r="G42" s="93">
        <v>36.743000000000002</v>
      </c>
      <c r="H42" s="93">
        <v>57.198</v>
      </c>
      <c r="I42" s="93">
        <v>54.448999999999998</v>
      </c>
      <c r="J42" s="93">
        <v>38.911000000000001</v>
      </c>
      <c r="K42" s="93">
        <v>31.036000000000001</v>
      </c>
      <c r="L42" s="93">
        <v>29.374000000000002</v>
      </c>
    </row>
    <row r="43" spans="1:12">
      <c r="A43" s="128"/>
      <c r="B43" s="87" t="s">
        <v>97</v>
      </c>
      <c r="C43" s="94" t="s">
        <v>95</v>
      </c>
      <c r="D43" s="94" t="s">
        <v>95</v>
      </c>
      <c r="E43" s="94" t="s">
        <v>95</v>
      </c>
      <c r="F43" s="94">
        <v>5874.6769999999997</v>
      </c>
      <c r="G43" s="94">
        <v>6345.9400000000005</v>
      </c>
      <c r="H43" s="94">
        <v>7012.1380000000008</v>
      </c>
      <c r="I43" s="94">
        <v>6658.6180000000013</v>
      </c>
      <c r="J43" s="94">
        <v>5177.357</v>
      </c>
      <c r="K43" s="94">
        <v>5110.2839999999997</v>
      </c>
      <c r="L43" s="94">
        <v>5635.509</v>
      </c>
    </row>
    <row r="44" spans="1:12">
      <c r="A44" s="128"/>
      <c r="B44" s="84" t="s">
        <v>98</v>
      </c>
      <c r="C44" s="103" t="s">
        <v>95</v>
      </c>
      <c r="D44" s="103" t="s">
        <v>95</v>
      </c>
      <c r="E44" s="103" t="s">
        <v>95</v>
      </c>
      <c r="F44" s="93">
        <v>422.07900000000001</v>
      </c>
      <c r="G44" s="93">
        <v>360.661</v>
      </c>
      <c r="H44" s="93">
        <v>419.70600000000002</v>
      </c>
      <c r="I44" s="93">
        <v>741.08900000000006</v>
      </c>
      <c r="J44" s="93">
        <v>583.67499999999995</v>
      </c>
      <c r="K44" s="93">
        <v>395.42699999999996</v>
      </c>
      <c r="L44" s="93">
        <v>495.53400000000005</v>
      </c>
    </row>
    <row r="45" spans="1:12">
      <c r="A45" s="128"/>
      <c r="B45" s="84" t="s">
        <v>99</v>
      </c>
      <c r="C45" s="103" t="s">
        <v>95</v>
      </c>
      <c r="D45" s="103" t="s">
        <v>95</v>
      </c>
      <c r="E45" s="103" t="s">
        <v>95</v>
      </c>
      <c r="F45" s="93">
        <v>2870.4279999999999</v>
      </c>
      <c r="G45" s="93">
        <v>3546.317</v>
      </c>
      <c r="H45" s="93">
        <v>3250.1670000000004</v>
      </c>
      <c r="I45" s="93">
        <v>2929.0919999999996</v>
      </c>
      <c r="J45" s="93">
        <v>1795.1690000000001</v>
      </c>
      <c r="K45" s="93">
        <v>2032.723</v>
      </c>
      <c r="L45" s="93">
        <v>2078.7539999999999</v>
      </c>
    </row>
    <row r="46" spans="1:12">
      <c r="A46" s="128"/>
      <c r="B46" s="84" t="s">
        <v>100</v>
      </c>
      <c r="C46" s="103" t="s">
        <v>95</v>
      </c>
      <c r="D46" s="103" t="s">
        <v>95</v>
      </c>
      <c r="E46" s="103" t="s">
        <v>95</v>
      </c>
      <c r="F46" s="93">
        <v>2581.7169999999996</v>
      </c>
      <c r="G46" s="93">
        <v>2438.9639999999999</v>
      </c>
      <c r="H46" s="93">
        <v>3342.2649999999999</v>
      </c>
      <c r="I46" s="93">
        <v>2988.4369999999994</v>
      </c>
      <c r="J46" s="93">
        <v>2798.5099999999998</v>
      </c>
      <c r="K46" s="93">
        <v>2682.1369999999997</v>
      </c>
      <c r="L46" s="93">
        <v>3061.2210000000009</v>
      </c>
    </row>
    <row r="47" spans="1:12">
      <c r="A47" s="128"/>
      <c r="B47" s="87" t="s">
        <v>103</v>
      </c>
      <c r="C47" s="94" t="s">
        <v>95</v>
      </c>
      <c r="D47" s="94" t="s">
        <v>95</v>
      </c>
      <c r="E47" s="94" t="s">
        <v>95</v>
      </c>
      <c r="F47" s="94">
        <v>5874.2240000000002</v>
      </c>
      <c r="G47" s="94">
        <v>6345.942</v>
      </c>
      <c r="H47" s="94">
        <v>7012.1380000000008</v>
      </c>
      <c r="I47" s="94">
        <v>6658.6179999999986</v>
      </c>
      <c r="J47" s="94">
        <v>5177.3539999999994</v>
      </c>
      <c r="K47" s="94">
        <v>5110.2870000000003</v>
      </c>
      <c r="L47" s="94">
        <v>5635.5090000000009</v>
      </c>
    </row>
    <row r="48" spans="1:12">
      <c r="A48" s="128"/>
      <c r="B48" s="86"/>
      <c r="C48" s="103"/>
      <c r="D48" s="103"/>
      <c r="E48" s="103"/>
      <c r="F48" s="103"/>
      <c r="G48" s="103"/>
      <c r="H48" s="103"/>
      <c r="I48" s="103"/>
      <c r="J48" s="103"/>
      <c r="K48" s="103"/>
      <c r="L48" s="103"/>
    </row>
    <row r="49" spans="1:12">
      <c r="A49" s="128"/>
      <c r="B49" s="84" t="s">
        <v>106</v>
      </c>
      <c r="C49" s="103">
        <v>6062</v>
      </c>
      <c r="D49" s="103">
        <v>5506</v>
      </c>
      <c r="E49" s="103">
        <v>5419</v>
      </c>
      <c r="F49" s="93">
        <v>5056</v>
      </c>
      <c r="G49" s="93">
        <v>4657</v>
      </c>
      <c r="H49" s="93">
        <v>3794</v>
      </c>
      <c r="I49" s="93">
        <v>3012</v>
      </c>
      <c r="J49" s="93">
        <v>6036</v>
      </c>
      <c r="K49" s="93">
        <v>5448</v>
      </c>
      <c r="L49" s="93">
        <v>5090</v>
      </c>
    </row>
    <row r="50" spans="1:12">
      <c r="A50" s="128"/>
      <c r="B50" s="84" t="s">
        <v>108</v>
      </c>
      <c r="C50" s="103">
        <v>1746</v>
      </c>
      <c r="D50" s="103">
        <v>2337</v>
      </c>
      <c r="E50" s="103">
        <v>2159</v>
      </c>
      <c r="F50" s="93">
        <v>1988</v>
      </c>
      <c r="G50" s="93">
        <v>1805</v>
      </c>
      <c r="H50" s="93">
        <v>2517</v>
      </c>
      <c r="I50" s="93">
        <v>2633</v>
      </c>
      <c r="J50" s="93">
        <v>2418</v>
      </c>
      <c r="K50" s="93">
        <v>2213</v>
      </c>
      <c r="L50" s="93">
        <v>3601</v>
      </c>
    </row>
    <row r="51" spans="1:12">
      <c r="A51" s="128"/>
      <c r="B51" s="84" t="s">
        <v>112</v>
      </c>
      <c r="C51" s="103">
        <v>402</v>
      </c>
      <c r="D51" s="103">
        <v>119</v>
      </c>
      <c r="E51" s="103">
        <v>1047</v>
      </c>
      <c r="F51" s="93">
        <v>1055</v>
      </c>
      <c r="G51" s="93">
        <v>418</v>
      </c>
      <c r="H51" s="93">
        <v>491</v>
      </c>
      <c r="I51" s="93">
        <v>445</v>
      </c>
      <c r="J51" s="93">
        <v>4274</v>
      </c>
      <c r="K51" s="93">
        <v>577</v>
      </c>
      <c r="L51" s="93">
        <v>1030</v>
      </c>
    </row>
    <row r="52" spans="1:12">
      <c r="A52" s="128"/>
      <c r="B52" s="84" t="s">
        <v>107</v>
      </c>
      <c r="C52" s="103">
        <v>0</v>
      </c>
      <c r="D52" s="103">
        <v>769</v>
      </c>
      <c r="E52" s="103">
        <v>0</v>
      </c>
      <c r="F52" s="93">
        <v>0</v>
      </c>
      <c r="G52" s="93">
        <v>0</v>
      </c>
      <c r="H52" s="93">
        <v>901</v>
      </c>
      <c r="I52" s="93">
        <v>319</v>
      </c>
      <c r="J52" s="93">
        <v>15</v>
      </c>
      <c r="K52" s="93">
        <v>24</v>
      </c>
      <c r="L52" s="93">
        <v>1618</v>
      </c>
    </row>
    <row r="53" spans="1:12">
      <c r="A53" s="128"/>
      <c r="C53" s="107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ht="16">
      <c r="A54" s="128"/>
      <c r="B54" s="89" t="s">
        <v>121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</row>
    <row r="55" spans="1:12">
      <c r="A55" s="128"/>
      <c r="B55" s="86" t="s">
        <v>21</v>
      </c>
      <c r="C55" s="102">
        <v>1967.691</v>
      </c>
      <c r="D55" s="102">
        <v>2510.991</v>
      </c>
      <c r="E55" s="102">
        <v>2289.973</v>
      </c>
      <c r="F55" s="102">
        <v>3086.0019999999995</v>
      </c>
      <c r="G55" s="102">
        <v>2408.652</v>
      </c>
      <c r="H55" s="102">
        <v>2762.4769999999999</v>
      </c>
      <c r="I55" s="102">
        <v>2416.6439999999993</v>
      </c>
      <c r="J55" s="102">
        <v>3214.8760000000002</v>
      </c>
      <c r="K55" s="102">
        <v>2595.5299999999997</v>
      </c>
      <c r="L55" s="102">
        <v>3338.9320000000007</v>
      </c>
    </row>
    <row r="56" spans="1:12">
      <c r="A56" s="128"/>
      <c r="B56" s="84" t="s">
        <v>22</v>
      </c>
      <c r="C56" s="103">
        <v>-1923.9870000000001</v>
      </c>
      <c r="D56" s="103">
        <v>-2436.8220000000001</v>
      </c>
      <c r="E56" s="103">
        <v>-2215.2089999999998</v>
      </c>
      <c r="F56" s="103">
        <v>-2990.0449999999983</v>
      </c>
      <c r="G56" s="103">
        <v>-2340.922</v>
      </c>
      <c r="H56" s="103">
        <v>-2658.0320000000006</v>
      </c>
      <c r="I56" s="103">
        <v>-2337.2259999999987</v>
      </c>
      <c r="J56" s="103">
        <v>-3222.0189999999993</v>
      </c>
      <c r="K56" s="103">
        <v>-2528.1299999999997</v>
      </c>
      <c r="L56" s="103">
        <v>-3195.3030000000012</v>
      </c>
    </row>
    <row r="57" spans="1:12">
      <c r="A57" s="128"/>
      <c r="B57" s="84" t="s">
        <v>23</v>
      </c>
      <c r="C57" s="103">
        <v>2.4929999999999999</v>
      </c>
      <c r="D57" s="103">
        <v>6.1180000000000003</v>
      </c>
      <c r="E57" s="103">
        <v>-3.9730000000000008</v>
      </c>
      <c r="F57" s="103">
        <v>0.75699999999999967</v>
      </c>
      <c r="G57" s="103">
        <v>2.8239999999999998</v>
      </c>
      <c r="H57" s="103">
        <v>1.9459999999999997</v>
      </c>
      <c r="I57" s="103">
        <v>-2.0189999999999997</v>
      </c>
      <c r="J57" s="103">
        <v>-110.45700000000001</v>
      </c>
      <c r="K57" s="103">
        <v>0.8</v>
      </c>
      <c r="L57" s="103">
        <v>1.95</v>
      </c>
    </row>
    <row r="58" spans="1:12">
      <c r="A58" s="128"/>
      <c r="B58" s="84" t="s">
        <v>24</v>
      </c>
      <c r="C58" s="103">
        <v>-19.675999999999998</v>
      </c>
      <c r="D58" s="103">
        <v>-20.773000000000003</v>
      </c>
      <c r="E58" s="103">
        <v>-21.291999999999998</v>
      </c>
      <c r="F58" s="103">
        <v>-30.897000000000006</v>
      </c>
      <c r="G58" s="103">
        <v>-37.900999999999996</v>
      </c>
      <c r="H58" s="103">
        <v>-31.881</v>
      </c>
      <c r="I58" s="103">
        <v>-49.054999999999993</v>
      </c>
      <c r="J58" s="103">
        <v>-46.800000000000018</v>
      </c>
      <c r="K58" s="103">
        <v>-46.371000000000002</v>
      </c>
      <c r="L58" s="103">
        <v>-51.917000000000002</v>
      </c>
    </row>
    <row r="59" spans="1:12">
      <c r="A59" s="128"/>
      <c r="B59" s="87" t="s">
        <v>25</v>
      </c>
      <c r="C59" s="94">
        <v>26.520999999999955</v>
      </c>
      <c r="D59" s="94">
        <v>59.513999999999861</v>
      </c>
      <c r="E59" s="94">
        <v>49.499000000000123</v>
      </c>
      <c r="F59" s="94">
        <v>65.817000000001244</v>
      </c>
      <c r="G59" s="94">
        <v>32.65300000000002</v>
      </c>
      <c r="H59" s="94">
        <v>74.509999999999252</v>
      </c>
      <c r="I59" s="94">
        <v>28.344000000000577</v>
      </c>
      <c r="J59" s="94">
        <v>-164.39999999999915</v>
      </c>
      <c r="K59" s="94">
        <v>21.829000000000086</v>
      </c>
      <c r="L59" s="94">
        <v>93.661999999999438</v>
      </c>
    </row>
    <row r="60" spans="1:12">
      <c r="A60" s="128"/>
      <c r="B60" s="84" t="s">
        <v>26</v>
      </c>
      <c r="C60" s="103">
        <v>1.3239999999999998</v>
      </c>
      <c r="D60" s="103">
        <v>4.4969999999999999</v>
      </c>
      <c r="E60" s="103">
        <v>5.2719999999999985</v>
      </c>
      <c r="F60" s="103">
        <v>2.006000000000002</v>
      </c>
      <c r="G60" s="103">
        <v>0.70100000000000051</v>
      </c>
      <c r="H60" s="103">
        <v>-2.8520000000000012</v>
      </c>
      <c r="I60" s="103">
        <v>6.9759999999999991</v>
      </c>
      <c r="J60" s="103">
        <v>-0.69400000000000261</v>
      </c>
      <c r="K60" s="103">
        <v>5.9140000000000006</v>
      </c>
      <c r="L60" s="103">
        <v>-2.3579999999999988</v>
      </c>
    </row>
    <row r="61" spans="1:12">
      <c r="A61" s="128"/>
      <c r="B61" s="87" t="s">
        <v>27</v>
      </c>
      <c r="C61" s="104">
        <v>27.844999999999956</v>
      </c>
      <c r="D61" s="104">
        <v>64.010999999999854</v>
      </c>
      <c r="E61" s="104">
        <v>54.771000000000122</v>
      </c>
      <c r="F61" s="104">
        <v>67.823000000001244</v>
      </c>
      <c r="G61" s="104">
        <v>33.354000000000021</v>
      </c>
      <c r="H61" s="104">
        <v>71.657999999999248</v>
      </c>
      <c r="I61" s="104">
        <v>35.320000000000576</v>
      </c>
      <c r="J61" s="104">
        <v>-165.09399999999914</v>
      </c>
      <c r="K61" s="104">
        <v>27.743000000000087</v>
      </c>
      <c r="L61" s="104">
        <v>91.303999999999434</v>
      </c>
    </row>
    <row r="62" spans="1:12">
      <c r="A62" s="128"/>
      <c r="B62" s="86"/>
      <c r="C62" s="11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>
      <c r="A63" s="128"/>
      <c r="B63" s="86" t="s">
        <v>126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</row>
    <row r="64" spans="1:12">
      <c r="A64" s="128"/>
      <c r="B64" s="84" t="s">
        <v>101</v>
      </c>
      <c r="C64" s="103" t="s">
        <v>95</v>
      </c>
      <c r="D64" s="103" t="s">
        <v>95</v>
      </c>
      <c r="E64" s="103" t="s">
        <v>95</v>
      </c>
      <c r="F64" s="93">
        <v>1376.2162246999999</v>
      </c>
      <c r="G64" s="93">
        <v>1391.7987283</v>
      </c>
      <c r="H64" s="93">
        <v>1378.6656419000001</v>
      </c>
      <c r="I64" s="93">
        <v>1388.5582443999999</v>
      </c>
      <c r="J64" s="93">
        <v>1534.0388373999999</v>
      </c>
      <c r="K64" s="93">
        <v>1682.0666882</v>
      </c>
      <c r="L64" s="93">
        <v>1673.0396105999998</v>
      </c>
    </row>
    <row r="65" spans="1:12">
      <c r="A65" s="128"/>
      <c r="B65" s="84" t="s">
        <v>102</v>
      </c>
      <c r="C65" s="103" t="s">
        <v>95</v>
      </c>
      <c r="D65" s="103" t="s">
        <v>95</v>
      </c>
      <c r="E65" s="103" t="s">
        <v>95</v>
      </c>
      <c r="F65" s="93">
        <v>1557.8750000000002</v>
      </c>
      <c r="G65" s="93">
        <v>1492.413</v>
      </c>
      <c r="H65" s="93">
        <v>1608.4449999999999</v>
      </c>
      <c r="I65" s="93">
        <v>1743.135</v>
      </c>
      <c r="J65" s="93">
        <v>1751.6379999999999</v>
      </c>
      <c r="K65" s="93">
        <v>1942.559</v>
      </c>
      <c r="L65" s="93">
        <v>2132.0639999999994</v>
      </c>
    </row>
    <row r="66" spans="1:12">
      <c r="A66" s="128"/>
      <c r="B66" s="84" t="s">
        <v>113</v>
      </c>
      <c r="C66" s="103" t="s">
        <v>95</v>
      </c>
      <c r="D66" s="103" t="s">
        <v>95</v>
      </c>
      <c r="E66" s="103" t="s">
        <v>95</v>
      </c>
      <c r="F66" s="93">
        <v>553.38300000000004</v>
      </c>
      <c r="G66" s="93">
        <v>449.93199999999996</v>
      </c>
      <c r="H66" s="93">
        <v>390.10300000000007</v>
      </c>
      <c r="I66" s="93">
        <v>203.23399999999995</v>
      </c>
      <c r="J66" s="93">
        <v>393.55200000000013</v>
      </c>
      <c r="K66" s="93">
        <v>479.51199999999994</v>
      </c>
      <c r="L66" s="93">
        <v>603.25400000000002</v>
      </c>
    </row>
    <row r="67" spans="1:12">
      <c r="A67" s="128"/>
      <c r="B67" s="87" t="s">
        <v>97</v>
      </c>
      <c r="C67" s="94" t="s">
        <v>95</v>
      </c>
      <c r="D67" s="94" t="s">
        <v>95</v>
      </c>
      <c r="E67" s="94" t="s">
        <v>95</v>
      </c>
      <c r="F67" s="94">
        <v>3487.4742247000004</v>
      </c>
      <c r="G67" s="94">
        <v>3334.1437282999996</v>
      </c>
      <c r="H67" s="94">
        <v>3377.2136418999999</v>
      </c>
      <c r="I67" s="94">
        <v>3334.9272443999998</v>
      </c>
      <c r="J67" s="94">
        <v>3679.2288374</v>
      </c>
      <c r="K67" s="94">
        <v>4104.1376881999995</v>
      </c>
      <c r="L67" s="94">
        <v>4408.3576105999991</v>
      </c>
    </row>
    <row r="68" spans="1:12">
      <c r="A68" s="128"/>
      <c r="B68" s="84" t="s">
        <v>98</v>
      </c>
      <c r="C68" s="103" t="s">
        <v>95</v>
      </c>
      <c r="D68" s="103" t="s">
        <v>95</v>
      </c>
      <c r="E68" s="103" t="s">
        <v>95</v>
      </c>
      <c r="F68" s="93">
        <v>603.00922470000023</v>
      </c>
      <c r="G68" s="93">
        <v>597.26672830000007</v>
      </c>
      <c r="H68" s="93">
        <v>713.75664190000009</v>
      </c>
      <c r="I68" s="93">
        <v>755.90124440000022</v>
      </c>
      <c r="J68" s="93">
        <v>478.54583739999993</v>
      </c>
      <c r="K68" s="93">
        <v>667.44468820000009</v>
      </c>
      <c r="L68" s="93">
        <v>726.70761059999995</v>
      </c>
    </row>
    <row r="69" spans="1:12">
      <c r="A69" s="128"/>
      <c r="B69" s="84" t="s">
        <v>99</v>
      </c>
      <c r="C69" s="103" t="s">
        <v>95</v>
      </c>
      <c r="D69" s="103" t="s">
        <v>95</v>
      </c>
      <c r="E69" s="103" t="s">
        <v>95</v>
      </c>
      <c r="F69" s="93">
        <v>435.92199999999997</v>
      </c>
      <c r="G69" s="93">
        <v>432.93499999999989</v>
      </c>
      <c r="H69" s="93">
        <v>455.61000000000013</v>
      </c>
      <c r="I69" s="93">
        <v>474.11399999999992</v>
      </c>
      <c r="J69" s="93">
        <v>622.60699999999974</v>
      </c>
      <c r="K69" s="93">
        <v>628.5150000000001</v>
      </c>
      <c r="L69" s="93">
        <v>587.24200000000008</v>
      </c>
    </row>
    <row r="70" spans="1:12">
      <c r="A70" s="128"/>
      <c r="B70" s="84" t="s">
        <v>100</v>
      </c>
      <c r="C70" s="103" t="s">
        <v>95</v>
      </c>
      <c r="D70" s="103" t="s">
        <v>95</v>
      </c>
      <c r="E70" s="103" t="s">
        <v>95</v>
      </c>
      <c r="F70" s="93">
        <v>2448.5429999999997</v>
      </c>
      <c r="G70" s="93">
        <v>2303.9419999999996</v>
      </c>
      <c r="H70" s="93">
        <v>2207.8469999999998</v>
      </c>
      <c r="I70" s="93">
        <v>2104.9119999999998</v>
      </c>
      <c r="J70" s="93">
        <v>2578.0759999999996</v>
      </c>
      <c r="K70" s="93">
        <v>2808.1780000000003</v>
      </c>
      <c r="L70" s="93">
        <v>3094.4079999999999</v>
      </c>
    </row>
    <row r="71" spans="1:12">
      <c r="A71" s="128"/>
      <c r="B71" s="87" t="s">
        <v>103</v>
      </c>
      <c r="C71" s="94" t="s">
        <v>95</v>
      </c>
      <c r="D71" s="94" t="s">
        <v>95</v>
      </c>
      <c r="E71" s="94" t="s">
        <v>95</v>
      </c>
      <c r="F71" s="94">
        <v>3487.4742246999999</v>
      </c>
      <c r="G71" s="94">
        <v>3334.1437282999996</v>
      </c>
      <c r="H71" s="94">
        <v>3377.2136418999999</v>
      </c>
      <c r="I71" s="94">
        <v>3334.9272443999998</v>
      </c>
      <c r="J71" s="94">
        <v>3679.2288373999991</v>
      </c>
      <c r="K71" s="94">
        <v>4104.1376882000004</v>
      </c>
      <c r="L71" s="94">
        <v>4408.3576106</v>
      </c>
    </row>
    <row r="72" spans="1:12">
      <c r="A72" s="128"/>
      <c r="B72" s="86"/>
      <c r="C72" s="103"/>
      <c r="D72" s="103"/>
      <c r="E72" s="103"/>
      <c r="F72" s="103"/>
      <c r="G72" s="103"/>
      <c r="H72" s="103"/>
      <c r="I72" s="103"/>
      <c r="J72" s="103"/>
      <c r="K72" s="103"/>
      <c r="L72" s="103"/>
    </row>
    <row r="73" spans="1:12">
      <c r="A73" s="128"/>
      <c r="B73" s="84" t="s">
        <v>104</v>
      </c>
      <c r="C73" s="103">
        <v>9721.6</v>
      </c>
      <c r="D73" s="103">
        <v>10915</v>
      </c>
      <c r="E73" s="103">
        <v>10736</v>
      </c>
      <c r="F73" s="103">
        <v>11880.4</v>
      </c>
      <c r="G73" s="103">
        <v>11493</v>
      </c>
      <c r="H73" s="103">
        <v>11863.4</v>
      </c>
      <c r="I73" s="103">
        <v>11447</v>
      </c>
      <c r="J73" s="103">
        <v>11504.4</v>
      </c>
      <c r="K73" s="103">
        <v>12695</v>
      </c>
      <c r="L73" s="103">
        <v>13105.6</v>
      </c>
    </row>
    <row r="74" spans="1:12">
      <c r="A74" s="128"/>
      <c r="B74" s="84" t="s">
        <v>105</v>
      </c>
      <c r="C74" s="103">
        <v>1612</v>
      </c>
      <c r="D74" s="103">
        <v>3793</v>
      </c>
      <c r="E74" s="103">
        <v>1855</v>
      </c>
      <c r="F74" s="103">
        <v>3608</v>
      </c>
      <c r="G74" s="103">
        <v>2425</v>
      </c>
      <c r="H74" s="103">
        <v>3121</v>
      </c>
      <c r="I74" s="103">
        <v>1839</v>
      </c>
      <c r="J74" s="103">
        <v>2930</v>
      </c>
      <c r="K74" s="103">
        <v>2565</v>
      </c>
      <c r="L74" s="103">
        <v>3623</v>
      </c>
    </row>
    <row r="75" spans="1:12">
      <c r="A75" s="128"/>
      <c r="C75" s="107"/>
      <c r="D75" s="107"/>
      <c r="E75" s="107"/>
      <c r="F75" s="107"/>
      <c r="G75" s="107"/>
      <c r="H75" s="107"/>
      <c r="I75" s="107"/>
      <c r="J75" s="107"/>
      <c r="K75" s="107"/>
      <c r="L75" s="107"/>
    </row>
    <row r="76" spans="1:12" ht="16">
      <c r="A76" s="128"/>
      <c r="B76" s="89" t="s">
        <v>122</v>
      </c>
      <c r="C76" s="107"/>
      <c r="D76" s="107"/>
      <c r="E76" s="107"/>
      <c r="F76" s="107"/>
      <c r="G76" s="107"/>
      <c r="H76" s="107"/>
      <c r="I76" s="107"/>
      <c r="J76" s="107"/>
      <c r="K76" s="107"/>
      <c r="L76" s="107"/>
    </row>
    <row r="77" spans="1:12">
      <c r="A77" s="128"/>
      <c r="B77" s="86" t="s">
        <v>21</v>
      </c>
      <c r="C77" s="102">
        <v>505.327</v>
      </c>
      <c r="D77" s="102">
        <v>580.96499999999992</v>
      </c>
      <c r="E77" s="102">
        <v>611.12700000000018</v>
      </c>
      <c r="F77" s="102">
        <v>520.31600000000003</v>
      </c>
      <c r="G77" s="102">
        <v>568.58699999999999</v>
      </c>
      <c r="H77" s="102">
        <v>600.02</v>
      </c>
      <c r="I77" s="102">
        <v>563.35899999999992</v>
      </c>
      <c r="J77" s="102">
        <v>625.71</v>
      </c>
      <c r="K77" s="102">
        <v>652.58100000000002</v>
      </c>
      <c r="L77" s="102">
        <v>678.18400000000008</v>
      </c>
    </row>
    <row r="78" spans="1:12">
      <c r="A78" s="128"/>
      <c r="B78" s="84" t="s">
        <v>22</v>
      </c>
      <c r="C78" s="103">
        <v>-477.69200000000001</v>
      </c>
      <c r="D78" s="103">
        <v>-538.94399999999996</v>
      </c>
      <c r="E78" s="103">
        <v>-566.60500000000002</v>
      </c>
      <c r="F78" s="103">
        <v>-495.27500000000009</v>
      </c>
      <c r="G78" s="103">
        <v>-532.56700000000001</v>
      </c>
      <c r="H78" s="103">
        <v>-560.23199999999997</v>
      </c>
      <c r="I78" s="103">
        <v>-518.78399999999988</v>
      </c>
      <c r="J78" s="103">
        <v>-547.9549999999997</v>
      </c>
      <c r="K78" s="103">
        <v>-613.38700000000006</v>
      </c>
      <c r="L78" s="103">
        <v>-630.28499999999997</v>
      </c>
    </row>
    <row r="79" spans="1:12">
      <c r="A79" s="128"/>
      <c r="B79" s="84" t="s">
        <v>23</v>
      </c>
      <c r="C79" s="103">
        <v>0</v>
      </c>
      <c r="D79" s="103"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</row>
    <row r="80" spans="1:12">
      <c r="A80" s="128"/>
      <c r="B80" s="84" t="s">
        <v>24</v>
      </c>
      <c r="C80" s="103">
        <v>-2.2480000000000002</v>
      </c>
      <c r="D80" s="103">
        <v>-2.282</v>
      </c>
      <c r="E80" s="103">
        <v>-2.3309999999999995</v>
      </c>
      <c r="F80" s="103">
        <v>-2.3639999999999999</v>
      </c>
      <c r="G80" s="103">
        <v>-6.359</v>
      </c>
      <c r="H80" s="103">
        <v>-7.7850000000000001</v>
      </c>
      <c r="I80" s="103">
        <v>-8.5690000000000008</v>
      </c>
      <c r="J80" s="103">
        <v>-8.3949999999999996</v>
      </c>
      <c r="K80" s="103">
        <v>-7.7119999999999997</v>
      </c>
      <c r="L80" s="103">
        <v>-7.8800000000000008</v>
      </c>
    </row>
    <row r="81" spans="1:12">
      <c r="A81" s="128"/>
      <c r="B81" s="87" t="s">
        <v>25</v>
      </c>
      <c r="C81" s="94">
        <v>25.38699999999999</v>
      </c>
      <c r="D81" s="94">
        <v>39.738999999999962</v>
      </c>
      <c r="E81" s="94">
        <v>42.191000000000159</v>
      </c>
      <c r="F81" s="94">
        <v>22.676999999999939</v>
      </c>
      <c r="G81" s="94">
        <v>29.66099999999998</v>
      </c>
      <c r="H81" s="94">
        <v>32.003000000000014</v>
      </c>
      <c r="I81" s="94">
        <v>36.006000000000043</v>
      </c>
      <c r="J81" s="94">
        <v>69.36000000000034</v>
      </c>
      <c r="K81" s="94">
        <v>31.48199999999996</v>
      </c>
      <c r="L81" s="94">
        <v>40.019000000000112</v>
      </c>
    </row>
    <row r="82" spans="1:12">
      <c r="A82" s="128"/>
      <c r="B82" s="84" t="s">
        <v>26</v>
      </c>
      <c r="C82" s="103">
        <v>1.1099999999999999</v>
      </c>
      <c r="D82" s="103">
        <v>1.044</v>
      </c>
      <c r="E82" s="103">
        <v>0.59399999999999986</v>
      </c>
      <c r="F82" s="103">
        <v>13.038</v>
      </c>
      <c r="G82" s="103">
        <v>0.66700000000000004</v>
      </c>
      <c r="H82" s="103">
        <v>0.61700000000000021</v>
      </c>
      <c r="I82" s="103">
        <v>0.61299999999999999</v>
      </c>
      <c r="J82" s="103">
        <v>0.55499999999999983</v>
      </c>
      <c r="K82" s="103">
        <v>1.129</v>
      </c>
      <c r="L82" s="103">
        <v>1.887</v>
      </c>
    </row>
    <row r="83" spans="1:12">
      <c r="A83" s="128"/>
      <c r="B83" s="87" t="s">
        <v>27</v>
      </c>
      <c r="C83" s="104">
        <v>26.496999999999989</v>
      </c>
      <c r="D83" s="104">
        <v>40.782999999999959</v>
      </c>
      <c r="E83" s="104">
        <v>42.78500000000016</v>
      </c>
      <c r="F83" s="104">
        <v>35.714999999999939</v>
      </c>
      <c r="G83" s="104">
        <v>30.327999999999982</v>
      </c>
      <c r="H83" s="104">
        <v>32.620000000000012</v>
      </c>
      <c r="I83" s="104">
        <v>36.619000000000042</v>
      </c>
      <c r="J83" s="104">
        <v>69.915000000000347</v>
      </c>
      <c r="K83" s="104">
        <v>32.610999999999962</v>
      </c>
      <c r="L83" s="104">
        <v>41.906000000000112</v>
      </c>
    </row>
    <row r="84" spans="1:12">
      <c r="A84" s="128"/>
      <c r="B84" s="86"/>
      <c r="C84" s="110"/>
      <c r="D84" s="110"/>
      <c r="E84" s="110"/>
      <c r="F84" s="110"/>
      <c r="G84" s="110"/>
      <c r="H84" s="110"/>
      <c r="I84" s="110"/>
      <c r="J84" s="110"/>
      <c r="K84" s="110"/>
      <c r="L84" s="110"/>
    </row>
    <row r="85" spans="1:12">
      <c r="A85" s="128"/>
      <c r="B85" s="86" t="s">
        <v>126</v>
      </c>
      <c r="C85" s="110"/>
      <c r="D85" s="110"/>
      <c r="E85" s="110"/>
      <c r="F85" s="110"/>
      <c r="G85" s="110"/>
      <c r="H85" s="110"/>
      <c r="I85" s="110"/>
      <c r="J85" s="110"/>
      <c r="K85" s="110"/>
      <c r="L85" s="110"/>
    </row>
    <row r="86" spans="1:12">
      <c r="A86" s="128"/>
      <c r="B86" s="84" t="s">
        <v>101</v>
      </c>
      <c r="C86" s="103" t="s">
        <v>95</v>
      </c>
      <c r="D86" s="103" t="s">
        <v>95</v>
      </c>
      <c r="E86" s="103" t="s">
        <v>95</v>
      </c>
      <c r="F86" s="93">
        <v>231.65385600000005</v>
      </c>
      <c r="G86" s="93">
        <v>262.29337199999998</v>
      </c>
      <c r="H86" s="93">
        <v>255.31802400000001</v>
      </c>
      <c r="I86" s="93">
        <v>256.86524400000002</v>
      </c>
      <c r="J86" s="93">
        <v>255.83309600000001</v>
      </c>
      <c r="K86" s="93">
        <v>282.38167200000004</v>
      </c>
      <c r="L86" s="93">
        <v>259.71621600000003</v>
      </c>
    </row>
    <row r="87" spans="1:12">
      <c r="A87" s="128"/>
      <c r="B87" s="84" t="s">
        <v>102</v>
      </c>
      <c r="C87" s="103" t="s">
        <v>95</v>
      </c>
      <c r="D87" s="103" t="s">
        <v>95</v>
      </c>
      <c r="E87" s="103" t="s">
        <v>95</v>
      </c>
      <c r="F87" s="93">
        <v>272.76</v>
      </c>
      <c r="G87" s="93">
        <v>177.21899999999994</v>
      </c>
      <c r="H87" s="93">
        <v>207.24400000000003</v>
      </c>
      <c r="I87" s="93">
        <v>142.81999999999994</v>
      </c>
      <c r="J87" s="93">
        <v>143.93099999999993</v>
      </c>
      <c r="K87" s="93">
        <v>22.161000000000058</v>
      </c>
      <c r="L87" s="93">
        <v>14.759000000000015</v>
      </c>
    </row>
    <row r="88" spans="1:12">
      <c r="A88" s="128"/>
      <c r="B88" s="84" t="s">
        <v>113</v>
      </c>
      <c r="C88" s="103" t="s">
        <v>95</v>
      </c>
      <c r="D88" s="103" t="s">
        <v>95</v>
      </c>
      <c r="E88" s="103" t="s">
        <v>95</v>
      </c>
      <c r="F88" s="93">
        <v>821.80799999999999</v>
      </c>
      <c r="G88" s="93">
        <v>979.024</v>
      </c>
      <c r="H88" s="93">
        <v>851.74400000000003</v>
      </c>
      <c r="I88" s="93">
        <v>979.94200000000001</v>
      </c>
      <c r="J88" s="93">
        <v>991.42899999999997</v>
      </c>
      <c r="K88" s="93">
        <v>1457.0440000000001</v>
      </c>
      <c r="L88" s="93">
        <v>1363.7160000000001</v>
      </c>
    </row>
    <row r="89" spans="1:12">
      <c r="A89" s="128"/>
      <c r="B89" s="87" t="s">
        <v>97</v>
      </c>
      <c r="C89" s="94" t="s">
        <v>95</v>
      </c>
      <c r="D89" s="94" t="s">
        <v>95</v>
      </c>
      <c r="E89" s="94" t="s">
        <v>95</v>
      </c>
      <c r="F89" s="94">
        <v>1326.2218560000001</v>
      </c>
      <c r="G89" s="94">
        <v>1418.536372</v>
      </c>
      <c r="H89" s="94">
        <v>1314.306024</v>
      </c>
      <c r="I89" s="94">
        <v>1379.627244</v>
      </c>
      <c r="J89" s="94">
        <v>1391.193096</v>
      </c>
      <c r="K89" s="94">
        <v>1761.5866720000001</v>
      </c>
      <c r="L89" s="94">
        <v>1638.1912160000002</v>
      </c>
    </row>
    <row r="90" spans="1:12">
      <c r="A90" s="128"/>
      <c r="B90" s="84" t="s">
        <v>98</v>
      </c>
      <c r="C90" s="103" t="s">
        <v>95</v>
      </c>
      <c r="D90" s="103" t="s">
        <v>95</v>
      </c>
      <c r="E90" s="103" t="s">
        <v>95</v>
      </c>
      <c r="F90" s="93">
        <v>385.214856</v>
      </c>
      <c r="G90" s="93">
        <v>404.20137200000005</v>
      </c>
      <c r="H90" s="93">
        <v>438.28802399999995</v>
      </c>
      <c r="I90" s="93">
        <v>484.03324399999997</v>
      </c>
      <c r="J90" s="93">
        <v>368.86209599999995</v>
      </c>
      <c r="K90" s="93">
        <v>466.55967200000003</v>
      </c>
      <c r="L90" s="93">
        <v>484.90721600000001</v>
      </c>
    </row>
    <row r="91" spans="1:12">
      <c r="A91" s="128"/>
      <c r="B91" s="84" t="s">
        <v>99</v>
      </c>
      <c r="C91" s="103" t="s">
        <v>95</v>
      </c>
      <c r="D91" s="103" t="s">
        <v>95</v>
      </c>
      <c r="E91" s="103" t="s">
        <v>95</v>
      </c>
      <c r="F91" s="93">
        <v>37.595999999999997</v>
      </c>
      <c r="G91" s="93">
        <v>56.966000000000001</v>
      </c>
      <c r="H91" s="93">
        <v>51.266999999999996</v>
      </c>
      <c r="I91" s="93">
        <v>52.071000000000005</v>
      </c>
      <c r="J91" s="93">
        <v>84.081000000000003</v>
      </c>
      <c r="K91" s="93">
        <v>97.412000000000006</v>
      </c>
      <c r="L91" s="93">
        <v>90.284999999999997</v>
      </c>
    </row>
    <row r="92" spans="1:12">
      <c r="A92" s="128"/>
      <c r="B92" s="84" t="s">
        <v>100</v>
      </c>
      <c r="C92" s="103" t="s">
        <v>95</v>
      </c>
      <c r="D92" s="103" t="s">
        <v>95</v>
      </c>
      <c r="E92" s="103" t="s">
        <v>95</v>
      </c>
      <c r="F92" s="93">
        <v>903.41100000000006</v>
      </c>
      <c r="G92" s="93">
        <v>957.36900000000003</v>
      </c>
      <c r="H92" s="93">
        <v>824.75099999999998</v>
      </c>
      <c r="I92" s="93">
        <v>843.52299999999991</v>
      </c>
      <c r="J92" s="93">
        <v>938.25000000000011</v>
      </c>
      <c r="K92" s="93">
        <v>1197.615</v>
      </c>
      <c r="L92" s="93">
        <v>1062.999</v>
      </c>
    </row>
    <row r="93" spans="1:12">
      <c r="A93" s="128"/>
      <c r="B93" s="87" t="s">
        <v>103</v>
      </c>
      <c r="C93" s="94" t="s">
        <v>95</v>
      </c>
      <c r="D93" s="94" t="s">
        <v>95</v>
      </c>
      <c r="E93" s="94" t="s">
        <v>95</v>
      </c>
      <c r="F93" s="94">
        <v>1326.2218560000001</v>
      </c>
      <c r="G93" s="94">
        <v>1418.536372</v>
      </c>
      <c r="H93" s="94">
        <v>1314.306024</v>
      </c>
      <c r="I93" s="94">
        <v>1379.6272439999998</v>
      </c>
      <c r="J93" s="94">
        <v>1391.193096</v>
      </c>
      <c r="K93" s="94">
        <v>1761.5866719999999</v>
      </c>
      <c r="L93" s="94">
        <v>1638.1912160000002</v>
      </c>
    </row>
    <row r="94" spans="1:12">
      <c r="A94" s="128"/>
      <c r="B94" s="86"/>
      <c r="C94" s="103"/>
      <c r="D94" s="103"/>
      <c r="E94" s="103"/>
      <c r="F94" s="103"/>
      <c r="G94" s="103"/>
      <c r="H94" s="103"/>
      <c r="I94" s="103"/>
      <c r="J94" s="103"/>
      <c r="K94" s="103"/>
      <c r="L94" s="103"/>
    </row>
    <row r="95" spans="1:12">
      <c r="A95" s="128"/>
      <c r="B95" s="84" t="s">
        <v>104</v>
      </c>
      <c r="C95" s="103">
        <v>1746.6</v>
      </c>
      <c r="D95" s="103">
        <v>3187</v>
      </c>
      <c r="E95" s="103">
        <v>2736</v>
      </c>
      <c r="F95" s="103">
        <v>2548.4</v>
      </c>
      <c r="G95" s="103">
        <v>2902</v>
      </c>
      <c r="H95" s="103">
        <v>2525.4</v>
      </c>
      <c r="I95" s="103">
        <v>2213</v>
      </c>
      <c r="J95" s="103">
        <v>1983.4</v>
      </c>
      <c r="K95" s="103">
        <v>2854</v>
      </c>
      <c r="L95" s="103">
        <v>2910.6</v>
      </c>
    </row>
    <row r="96" spans="1:12">
      <c r="A96" s="128"/>
      <c r="B96" s="84" t="s">
        <v>105</v>
      </c>
      <c r="C96" s="103">
        <v>902</v>
      </c>
      <c r="D96" s="103">
        <v>2023</v>
      </c>
      <c r="E96" s="103">
        <v>174</v>
      </c>
      <c r="F96" s="103">
        <v>368</v>
      </c>
      <c r="G96" s="103">
        <v>995</v>
      </c>
      <c r="H96" s="103">
        <v>218</v>
      </c>
      <c r="I96" s="103">
        <v>207</v>
      </c>
      <c r="J96" s="103">
        <v>422</v>
      </c>
      <c r="K96" s="103">
        <v>1204</v>
      </c>
      <c r="L96" s="103">
        <v>894</v>
      </c>
    </row>
    <row r="97" spans="1:12">
      <c r="A97" s="128"/>
      <c r="B97" s="109"/>
      <c r="C97" s="110"/>
      <c r="D97" s="110"/>
      <c r="E97" s="110"/>
      <c r="F97" s="110"/>
      <c r="G97" s="110"/>
      <c r="H97" s="110"/>
      <c r="I97" s="110"/>
      <c r="J97" s="110"/>
      <c r="K97" s="110"/>
      <c r="L97" s="110"/>
    </row>
    <row r="98" spans="1:12" ht="16">
      <c r="A98" s="128"/>
      <c r="B98" s="89" t="s">
        <v>109</v>
      </c>
      <c r="C98" s="107"/>
      <c r="D98" s="107"/>
      <c r="E98" s="107"/>
      <c r="F98" s="107"/>
      <c r="G98" s="107"/>
      <c r="H98" s="107"/>
      <c r="I98" s="107"/>
      <c r="J98" s="107"/>
      <c r="K98" s="107"/>
      <c r="L98" s="107"/>
    </row>
    <row r="99" spans="1:12">
      <c r="A99" s="128"/>
      <c r="B99" s="86" t="s">
        <v>21</v>
      </c>
      <c r="C99" s="102">
        <v>1.667</v>
      </c>
      <c r="D99" s="102">
        <v>-6.9999999999998952E-3</v>
      </c>
      <c r="E99" s="102">
        <v>0.10099999999999998</v>
      </c>
      <c r="F99" s="102">
        <v>2.9420000000000002</v>
      </c>
      <c r="G99" s="102">
        <v>6.9000000000000006E-2</v>
      </c>
      <c r="H99" s="102">
        <v>0.42199999999999999</v>
      </c>
      <c r="I99" s="102">
        <v>5.7660000000000009</v>
      </c>
      <c r="J99" s="102">
        <v>0.44999999999999929</v>
      </c>
      <c r="K99" s="102">
        <v>0.1</v>
      </c>
      <c r="L99" s="102">
        <v>21.497999999999998</v>
      </c>
    </row>
    <row r="100" spans="1:12">
      <c r="A100" s="128"/>
      <c r="B100" s="84" t="s">
        <v>22</v>
      </c>
      <c r="C100" s="103">
        <v>-26.878</v>
      </c>
      <c r="D100" s="103">
        <v>-35.808999999999997</v>
      </c>
      <c r="E100" s="103">
        <v>-20.87299999999999</v>
      </c>
      <c r="F100" s="103">
        <v>-12.778000000000006</v>
      </c>
      <c r="G100" s="103">
        <v>-20.637</v>
      </c>
      <c r="H100" s="103">
        <v>-22.756</v>
      </c>
      <c r="I100" s="103">
        <v>-26.147000000000006</v>
      </c>
      <c r="J100" s="103">
        <v>-24.421000000000006</v>
      </c>
      <c r="K100" s="103">
        <v>-40.372</v>
      </c>
      <c r="L100" s="103">
        <v>-45.155000000000001</v>
      </c>
    </row>
    <row r="101" spans="1:12">
      <c r="A101" s="128"/>
      <c r="B101" s="84" t="s">
        <v>23</v>
      </c>
      <c r="C101" s="103">
        <v>4.91</v>
      </c>
      <c r="D101" s="103">
        <v>4.9149999999999991</v>
      </c>
      <c r="E101" s="103">
        <v>6.6760000000000019</v>
      </c>
      <c r="F101" s="103">
        <v>8.6370000000000005</v>
      </c>
      <c r="G101" s="103">
        <v>5.4269999999999996</v>
      </c>
      <c r="H101" s="103">
        <v>5.9359999999999999</v>
      </c>
      <c r="I101" s="103">
        <v>5.4269999999999996</v>
      </c>
      <c r="J101" s="103">
        <v>7.5380000000000003</v>
      </c>
      <c r="K101" s="103">
        <v>5.6180000000000003</v>
      </c>
      <c r="L101" s="103">
        <v>5.1869999999999994</v>
      </c>
    </row>
    <row r="102" spans="1:12">
      <c r="A102" s="128"/>
      <c r="B102" s="84" t="s">
        <v>24</v>
      </c>
      <c r="C102" s="103">
        <v>-2.8809999999999998</v>
      </c>
      <c r="D102" s="103">
        <v>-2.8820000000000001</v>
      </c>
      <c r="E102" s="103">
        <v>-2.8770000000000007</v>
      </c>
      <c r="F102" s="103">
        <v>-2.8769999999999989</v>
      </c>
      <c r="G102" s="103">
        <v>-14.228999999999999</v>
      </c>
      <c r="H102" s="103">
        <v>-14.228999999999999</v>
      </c>
      <c r="I102" s="103">
        <v>-14.228000000000002</v>
      </c>
      <c r="J102" s="103">
        <v>-14.710999999999999</v>
      </c>
      <c r="K102" s="103">
        <v>-14.621</v>
      </c>
      <c r="L102" s="103">
        <v>-13.790999999999999</v>
      </c>
    </row>
    <row r="103" spans="1:12">
      <c r="A103" s="128"/>
      <c r="B103" s="87" t="s">
        <v>25</v>
      </c>
      <c r="C103" s="94">
        <v>-23.181999999999999</v>
      </c>
      <c r="D103" s="94">
        <v>-33.782999999999994</v>
      </c>
      <c r="E103" s="94">
        <v>-16.972999999999992</v>
      </c>
      <c r="F103" s="94">
        <v>-4.0760000000000041</v>
      </c>
      <c r="G103" s="94">
        <v>-29.37</v>
      </c>
      <c r="H103" s="94">
        <v>-30.626999999999999</v>
      </c>
      <c r="I103" s="94">
        <v>-29.182000000000006</v>
      </c>
      <c r="J103" s="94">
        <v>-31.144000000000005</v>
      </c>
      <c r="K103" s="94">
        <v>-49.274999999999999</v>
      </c>
      <c r="L103" s="94">
        <v>-32.261000000000003</v>
      </c>
    </row>
    <row r="104" spans="1:12">
      <c r="A104" s="128"/>
      <c r="B104" s="84" t="s">
        <v>26</v>
      </c>
      <c r="C104" s="103">
        <v>-4.7420000000000009</v>
      </c>
      <c r="D104" s="103">
        <v>7.0500000000000007</v>
      </c>
      <c r="E104" s="103">
        <v>4.1260000000000119</v>
      </c>
      <c r="F104" s="103">
        <v>2.2120000000000033</v>
      </c>
      <c r="G104" s="103">
        <v>7.2100000000000009</v>
      </c>
      <c r="H104" s="103">
        <v>10.021999999999988</v>
      </c>
      <c r="I104" s="103">
        <v>2.5530880000000238</v>
      </c>
      <c r="J104" s="103">
        <v>2.2589119999999809</v>
      </c>
      <c r="K104" s="103">
        <v>-54.208999999999996</v>
      </c>
      <c r="L104" s="103">
        <v>21.450000000000003</v>
      </c>
    </row>
    <row r="105" spans="1:12">
      <c r="A105" s="128"/>
      <c r="B105" s="87" t="s">
        <v>27</v>
      </c>
      <c r="C105" s="104">
        <v>-27.923999999999999</v>
      </c>
      <c r="D105" s="104">
        <v>-26.732999999999993</v>
      </c>
      <c r="E105" s="104">
        <v>-12.84699999999998</v>
      </c>
      <c r="F105" s="104">
        <v>-1.8640000000000008</v>
      </c>
      <c r="G105" s="104">
        <v>-22.16</v>
      </c>
      <c r="H105" s="104">
        <v>-20.605000000000011</v>
      </c>
      <c r="I105" s="104">
        <v>-26.628911999999982</v>
      </c>
      <c r="J105" s="104">
        <v>-28.885088000000025</v>
      </c>
      <c r="K105" s="104">
        <v>-103.48399999999999</v>
      </c>
      <c r="L105" s="104">
        <v>-10.811</v>
      </c>
    </row>
    <row r="106" spans="1:12">
      <c r="A106" s="128"/>
      <c r="B106" s="86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</row>
    <row r="107" spans="1:12">
      <c r="A107" s="128"/>
      <c r="B107" s="86" t="s">
        <v>126</v>
      </c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</row>
    <row r="108" spans="1:12">
      <c r="A108" s="128"/>
      <c r="B108" s="84" t="s">
        <v>101</v>
      </c>
      <c r="C108" s="103" t="s">
        <v>95</v>
      </c>
      <c r="D108" s="103" t="s">
        <v>95</v>
      </c>
      <c r="E108" s="103" t="s">
        <v>95</v>
      </c>
      <c r="F108" s="93">
        <v>3127.6987752999994</v>
      </c>
      <c r="G108" s="93">
        <v>3308.8902717000001</v>
      </c>
      <c r="H108" s="93">
        <v>3291.6693581000004</v>
      </c>
      <c r="I108" s="93">
        <v>3270.4297556000001</v>
      </c>
      <c r="J108" s="93">
        <v>3200.7071626000002</v>
      </c>
      <c r="K108" s="93">
        <v>3248.6863118000001</v>
      </c>
      <c r="L108" s="93">
        <v>3289.9883894</v>
      </c>
    </row>
    <row r="109" spans="1:12">
      <c r="A109" s="128"/>
      <c r="B109" s="84" t="s">
        <v>102</v>
      </c>
      <c r="C109" s="103" t="s">
        <v>95</v>
      </c>
      <c r="D109" s="103" t="s">
        <v>95</v>
      </c>
      <c r="E109" s="103" t="s">
        <v>95</v>
      </c>
      <c r="F109" s="93">
        <v>596.90800000000002</v>
      </c>
      <c r="G109" s="93">
        <v>606.68899999999985</v>
      </c>
      <c r="H109" s="93">
        <v>118.07600000000002</v>
      </c>
      <c r="I109" s="93">
        <v>77.980000000000018</v>
      </c>
      <c r="J109" s="93">
        <v>848.98400000000004</v>
      </c>
      <c r="K109" s="93">
        <v>862.75299999999993</v>
      </c>
      <c r="L109" s="93">
        <v>165.59500000000003</v>
      </c>
    </row>
    <row r="110" spans="1:12">
      <c r="A110" s="128"/>
      <c r="B110" s="84" t="s">
        <v>113</v>
      </c>
      <c r="C110" s="103" t="s">
        <v>95</v>
      </c>
      <c r="D110" s="103" t="s">
        <v>95</v>
      </c>
      <c r="E110" s="103" t="s">
        <v>95</v>
      </c>
      <c r="F110" s="93">
        <v>881.51800000000014</v>
      </c>
      <c r="G110" s="93">
        <v>803.81500000000005</v>
      </c>
      <c r="H110" s="93">
        <v>1179.8410000000001</v>
      </c>
      <c r="I110" s="93">
        <v>1210.597</v>
      </c>
      <c r="J110" s="93">
        <v>325.322</v>
      </c>
      <c r="K110" s="93">
        <v>2043.0139999999999</v>
      </c>
      <c r="L110" s="93">
        <v>819.86300000000006</v>
      </c>
    </row>
    <row r="111" spans="1:12">
      <c r="A111" s="128"/>
      <c r="B111" s="87" t="s">
        <v>97</v>
      </c>
      <c r="C111" s="94" t="s">
        <v>95</v>
      </c>
      <c r="D111" s="94" t="s">
        <v>95</v>
      </c>
      <c r="E111" s="94" t="s">
        <v>95</v>
      </c>
      <c r="F111" s="94">
        <v>4606.1247752999998</v>
      </c>
      <c r="G111" s="94">
        <v>4719.3942717</v>
      </c>
      <c r="H111" s="94">
        <v>4589.5863581000003</v>
      </c>
      <c r="I111" s="94">
        <v>4559.0067556000004</v>
      </c>
      <c r="J111" s="94">
        <v>4375.0131626000002</v>
      </c>
      <c r="K111" s="94">
        <v>6154.4533117999999</v>
      </c>
      <c r="L111" s="94">
        <v>4275.4463894</v>
      </c>
    </row>
    <row r="112" spans="1:12">
      <c r="A112" s="128"/>
      <c r="B112" s="84" t="s">
        <v>98</v>
      </c>
      <c r="C112" s="103" t="s">
        <v>95</v>
      </c>
      <c r="D112" s="103" t="s">
        <v>95</v>
      </c>
      <c r="E112" s="103" t="s">
        <v>95</v>
      </c>
      <c r="F112" s="93">
        <v>1859.6107752999999</v>
      </c>
      <c r="G112" s="93">
        <v>1842.5522716999999</v>
      </c>
      <c r="H112" s="93">
        <v>1141.8443581000001</v>
      </c>
      <c r="I112" s="93">
        <v>1121.8927555999999</v>
      </c>
      <c r="J112" s="93">
        <v>1829.0131626</v>
      </c>
      <c r="K112" s="93">
        <v>1832.8743118</v>
      </c>
      <c r="L112" s="93">
        <v>1864.5853893999999</v>
      </c>
    </row>
    <row r="113" spans="1:12">
      <c r="A113" s="128"/>
      <c r="B113" s="84" t="s">
        <v>99</v>
      </c>
      <c r="C113" s="103" t="s">
        <v>95</v>
      </c>
      <c r="D113" s="103" t="s">
        <v>95</v>
      </c>
      <c r="E113" s="103" t="s">
        <v>95</v>
      </c>
      <c r="F113" s="93">
        <v>2239.9929999999999</v>
      </c>
      <c r="G113" s="93">
        <v>2360.3719999999998</v>
      </c>
      <c r="H113" s="93">
        <v>2355.5830000000001</v>
      </c>
      <c r="I113" s="93">
        <v>2345.8480000000004</v>
      </c>
      <c r="J113" s="93">
        <v>2360.0149999999999</v>
      </c>
      <c r="K113" s="93">
        <v>4146.1480000000001</v>
      </c>
      <c r="L113" s="93">
        <v>2347.1579999999999</v>
      </c>
    </row>
    <row r="114" spans="1:12">
      <c r="A114" s="128"/>
      <c r="B114" s="84" t="s">
        <v>100</v>
      </c>
      <c r="C114" s="103" t="s">
        <v>95</v>
      </c>
      <c r="D114" s="103" t="s">
        <v>95</v>
      </c>
      <c r="E114" s="103" t="s">
        <v>95</v>
      </c>
      <c r="F114" s="93">
        <v>506.52099999999996</v>
      </c>
      <c r="G114" s="93">
        <v>516.47</v>
      </c>
      <c r="H114" s="93">
        <v>1092.1590000000001</v>
      </c>
      <c r="I114" s="93">
        <v>1091.2660000000001</v>
      </c>
      <c r="J114" s="93">
        <v>185.98499999999999</v>
      </c>
      <c r="K114" s="93">
        <v>175.43</v>
      </c>
      <c r="L114" s="93">
        <v>63.701999999999991</v>
      </c>
    </row>
    <row r="115" spans="1:12">
      <c r="A115" s="128"/>
      <c r="B115" s="87" t="s">
        <v>103</v>
      </c>
      <c r="C115" s="94" t="s">
        <v>95</v>
      </c>
      <c r="D115" s="94" t="s">
        <v>95</v>
      </c>
      <c r="E115" s="94" t="s">
        <v>95</v>
      </c>
      <c r="F115" s="94">
        <v>4606.1247752999998</v>
      </c>
      <c r="G115" s="94">
        <v>4719.3942717</v>
      </c>
      <c r="H115" s="94">
        <v>4589.5863581000003</v>
      </c>
      <c r="I115" s="94">
        <v>4559.0067556000004</v>
      </c>
      <c r="J115" s="94">
        <v>4375.0131625999993</v>
      </c>
      <c r="K115" s="94">
        <v>6154.4523118000006</v>
      </c>
      <c r="L115" s="94">
        <v>4275.4453893999998</v>
      </c>
    </row>
    <row r="116" spans="1:12">
      <c r="A116" s="128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</row>
    <row r="117" spans="1:12" ht="16">
      <c r="A117" s="128"/>
      <c r="B117" s="89" t="s">
        <v>115</v>
      </c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</row>
    <row r="118" spans="1:12">
      <c r="A118" s="128"/>
      <c r="B118" s="86" t="s">
        <v>21</v>
      </c>
      <c r="C118" s="102">
        <v>-17.116000000000213</v>
      </c>
      <c r="D118" s="102">
        <v>-53.988000000000284</v>
      </c>
      <c r="E118" s="102">
        <v>-58.858000000004722</v>
      </c>
      <c r="F118" s="102">
        <v>-60.33299999999781</v>
      </c>
      <c r="G118" s="102">
        <v>-82.733000000001539</v>
      </c>
      <c r="H118" s="102">
        <v>-12.806999999999334</v>
      </c>
      <c r="I118" s="102">
        <v>-80.194000000001324</v>
      </c>
      <c r="J118" s="102">
        <v>-95.100000000004002</v>
      </c>
      <c r="K118" s="102">
        <v>-69.52100000000064</v>
      </c>
      <c r="L118" s="102">
        <v>-81.891999999999825</v>
      </c>
    </row>
    <row r="119" spans="1:12">
      <c r="A119" s="128"/>
      <c r="B119" s="84" t="s">
        <v>22</v>
      </c>
      <c r="C119" s="103">
        <v>17.113999999999123</v>
      </c>
      <c r="D119" s="103">
        <v>53.989000000000942</v>
      </c>
      <c r="E119" s="103">
        <v>58.828999999998814</v>
      </c>
      <c r="F119" s="103">
        <v>58.308000000007269</v>
      </c>
      <c r="G119" s="103">
        <v>82.799000000000206</v>
      </c>
      <c r="H119" s="103">
        <v>12.850999999997384</v>
      </c>
      <c r="I119" s="103">
        <v>80.354000000001179</v>
      </c>
      <c r="J119" s="103">
        <v>89.764077999997426</v>
      </c>
      <c r="K119" s="103">
        <v>69.511000000001104</v>
      </c>
      <c r="L119" s="103">
        <v>84.947000000002845</v>
      </c>
    </row>
    <row r="120" spans="1:12">
      <c r="A120" s="128"/>
      <c r="B120" s="84" t="s">
        <v>23</v>
      </c>
      <c r="C120" s="103">
        <v>1.7763568394002505E-15</v>
      </c>
      <c r="D120" s="103">
        <v>0</v>
      </c>
      <c r="E120" s="103">
        <v>1.9095836023552692E-14</v>
      </c>
      <c r="F120" s="103">
        <v>-2.3092638912203256E-14</v>
      </c>
      <c r="G120" s="103">
        <v>6.5503158452884236E-15</v>
      </c>
      <c r="H120" s="103">
        <v>0</v>
      </c>
      <c r="I120" s="103">
        <v>2.6645352591003757E-14</v>
      </c>
      <c r="J120" s="103">
        <v>-7.1054273576010019E-15</v>
      </c>
      <c r="K120" s="103">
        <v>8.659739592076221E-15</v>
      </c>
      <c r="L120" s="103">
        <v>-6.6613381477509392E-15</v>
      </c>
    </row>
    <row r="121" spans="1:12">
      <c r="A121" s="128"/>
      <c r="B121" s="84" t="s">
        <v>24</v>
      </c>
      <c r="C121" s="103">
        <v>0</v>
      </c>
      <c r="D121" s="103">
        <v>0</v>
      </c>
      <c r="E121" s="103">
        <v>0</v>
      </c>
      <c r="F121" s="103">
        <v>-0.2079999999999842</v>
      </c>
      <c r="G121" s="103">
        <v>0.36400000000000432</v>
      </c>
      <c r="H121" s="103">
        <v>-0.46599999999997976</v>
      </c>
      <c r="I121" s="103">
        <v>-0.16899999999996851</v>
      </c>
      <c r="J121" s="103">
        <v>3.4999999999939746E-2</v>
      </c>
      <c r="K121" s="103">
        <v>0</v>
      </c>
      <c r="L121" s="103">
        <v>0</v>
      </c>
    </row>
    <row r="122" spans="1:12">
      <c r="A122" s="128"/>
      <c r="B122" s="87" t="s">
        <v>25</v>
      </c>
      <c r="C122" s="94">
        <v>-2.0000000007485141E-3</v>
      </c>
      <c r="D122" s="94">
        <v>1.0000000019090294E-3</v>
      </c>
      <c r="E122" s="94">
        <v>-2.9000000004685944E-2</v>
      </c>
      <c r="F122" s="94">
        <v>-2.232999999991506</v>
      </c>
      <c r="G122" s="94">
        <v>0.43000000000111527</v>
      </c>
      <c r="H122" s="94">
        <v>-0.42200000000278237</v>
      </c>
      <c r="I122" s="94">
        <v>-9.0000000006398295E-3</v>
      </c>
      <c r="J122" s="94">
        <v>-5.3009220000063522</v>
      </c>
      <c r="K122" s="94">
        <v>-9.9999999987403498E-3</v>
      </c>
      <c r="L122" s="94">
        <v>3.055000000001769</v>
      </c>
    </row>
    <row r="123" spans="1:12">
      <c r="A123" s="128"/>
      <c r="B123" s="84" t="s">
        <v>26</v>
      </c>
      <c r="C123" s="103">
        <v>-1.9999999999988916E-3</v>
      </c>
      <c r="D123" s="103">
        <v>3.00000000000189E-3</v>
      </c>
      <c r="E123" s="103">
        <v>9.9999999997990585E-4</v>
      </c>
      <c r="F123" s="103">
        <v>0.55899999999999395</v>
      </c>
      <c r="G123" s="103">
        <v>-0.81699999999999839</v>
      </c>
      <c r="H123" s="103">
        <v>0.80800000000001404</v>
      </c>
      <c r="I123" s="103">
        <v>8.9999999999612612E-3</v>
      </c>
      <c r="J123" s="103">
        <v>-9.9999999997635314E-4</v>
      </c>
      <c r="K123" s="103">
        <v>15.006999999999998</v>
      </c>
      <c r="L123" s="103">
        <v>-9.9940000000000051</v>
      </c>
    </row>
    <row r="124" spans="1:12">
      <c r="A124" s="128"/>
      <c r="B124" s="87" t="s">
        <v>27</v>
      </c>
      <c r="C124" s="104">
        <v>-4.0000000007864855E-3</v>
      </c>
      <c r="D124" s="104">
        <v>4.0000000018949322E-3</v>
      </c>
      <c r="E124" s="104">
        <v>-2.8000000004681169E-2</v>
      </c>
      <c r="F124" s="104">
        <v>-1.6739999999915405</v>
      </c>
      <c r="G124" s="104">
        <v>-0.38699999999889201</v>
      </c>
      <c r="H124" s="104">
        <v>0.38599999999729562</v>
      </c>
      <c r="I124" s="104">
        <v>-7.3896444519050419E-13</v>
      </c>
      <c r="J124" s="104">
        <v>-5.3019220000063569</v>
      </c>
      <c r="K124" s="104">
        <v>14.997000000001236</v>
      </c>
      <c r="L124" s="104">
        <v>-6.9389999999982592</v>
      </c>
    </row>
    <row r="125" spans="1:12">
      <c r="A125" s="128"/>
      <c r="B125" s="109"/>
      <c r="C125" s="110"/>
      <c r="D125" s="110"/>
      <c r="E125" s="110"/>
      <c r="F125" s="110"/>
      <c r="G125" s="110"/>
      <c r="H125" s="110"/>
      <c r="I125" s="110"/>
      <c r="J125" s="110"/>
      <c r="K125" s="112"/>
      <c r="L125" s="112"/>
    </row>
    <row r="126" spans="1:12">
      <c r="A126" s="128"/>
      <c r="B126" s="86" t="s">
        <v>126</v>
      </c>
      <c r="C126" s="110"/>
      <c r="D126" s="110"/>
      <c r="E126" s="110"/>
      <c r="F126" s="110"/>
      <c r="G126" s="110"/>
      <c r="H126" s="110"/>
      <c r="I126" s="110"/>
      <c r="J126" s="110"/>
      <c r="K126" s="112"/>
      <c r="L126" s="112"/>
    </row>
    <row r="127" spans="1:12">
      <c r="A127" s="128"/>
      <c r="B127" s="84" t="s">
        <v>101</v>
      </c>
      <c r="C127" s="103" t="s">
        <v>95</v>
      </c>
      <c r="D127" s="103" t="s">
        <v>95</v>
      </c>
      <c r="E127" s="103" t="s">
        <v>95</v>
      </c>
      <c r="F127" s="93">
        <v>-2638.8578560000001</v>
      </c>
      <c r="G127" s="93">
        <v>-1919.017372</v>
      </c>
      <c r="H127" s="93">
        <v>-2271.4230240000002</v>
      </c>
      <c r="I127" s="93">
        <v>-2654.4632440000005</v>
      </c>
      <c r="J127" s="93">
        <v>-2542.048096</v>
      </c>
      <c r="K127" s="93">
        <v>-2713.2906720000001</v>
      </c>
      <c r="L127" s="93">
        <v>-2741.4192159999998</v>
      </c>
    </row>
    <row r="128" spans="1:12">
      <c r="A128" s="128"/>
      <c r="B128" s="84" t="s">
        <v>102</v>
      </c>
      <c r="C128" s="103" t="s">
        <v>95</v>
      </c>
      <c r="D128" s="103" t="s">
        <v>95</v>
      </c>
      <c r="E128" s="103" t="s">
        <v>95</v>
      </c>
      <c r="F128" s="93">
        <v>81.19499999999789</v>
      </c>
      <c r="G128" s="93">
        <v>968.62500000000023</v>
      </c>
      <c r="H128" s="93">
        <v>189.90699999999899</v>
      </c>
      <c r="I128" s="93">
        <v>159.12099999999924</v>
      </c>
      <c r="J128" s="93">
        <v>-343.10099999999841</v>
      </c>
      <c r="K128" s="93">
        <v>-126.34699999999975</v>
      </c>
      <c r="L128" s="93">
        <v>74.791999999999234</v>
      </c>
    </row>
    <row r="129" spans="1:12">
      <c r="A129" s="128"/>
      <c r="B129" s="84" t="s">
        <v>111</v>
      </c>
      <c r="C129" s="103" t="s">
        <v>95</v>
      </c>
      <c r="D129" s="103" t="s">
        <v>95</v>
      </c>
      <c r="E129" s="103" t="s">
        <v>95</v>
      </c>
      <c r="F129" s="93">
        <v>3179.7886735999996</v>
      </c>
      <c r="G129" s="93">
        <v>4451.0821904000004</v>
      </c>
      <c r="H129" s="93">
        <v>4767.6327872000002</v>
      </c>
      <c r="I129" s="93">
        <v>5574.3653071999997</v>
      </c>
      <c r="J129" s="93">
        <v>5072.6964912000003</v>
      </c>
      <c r="K129" s="93">
        <v>5096.7969616000009</v>
      </c>
      <c r="L129" s="93">
        <v>5043.8969328000003</v>
      </c>
    </row>
    <row r="130" spans="1:12">
      <c r="A130" s="128"/>
      <c r="B130" s="84" t="s">
        <v>113</v>
      </c>
      <c r="C130" s="103" t="s">
        <v>95</v>
      </c>
      <c r="D130" s="103" t="s">
        <v>95</v>
      </c>
      <c r="E130" s="103" t="s">
        <v>95</v>
      </c>
      <c r="F130" s="93">
        <v>-5152.5030000000006</v>
      </c>
      <c r="G130" s="93">
        <v>-5098.8690000000006</v>
      </c>
      <c r="H130" s="93">
        <v>-5291.8930000000009</v>
      </c>
      <c r="I130" s="93">
        <v>-4840.0119999999997</v>
      </c>
      <c r="J130" s="93">
        <v>-4794.3309999999992</v>
      </c>
      <c r="K130" s="93">
        <v>-6496.8709999999992</v>
      </c>
      <c r="L130" s="93">
        <v>-5916.887999999999</v>
      </c>
    </row>
    <row r="131" spans="1:12">
      <c r="A131" s="128"/>
      <c r="B131" s="87" t="s">
        <v>97</v>
      </c>
      <c r="C131" s="94" t="s">
        <v>95</v>
      </c>
      <c r="D131" s="94" t="s">
        <v>95</v>
      </c>
      <c r="E131" s="94" t="s">
        <v>95</v>
      </c>
      <c r="F131" s="94">
        <v>-4530.3771824000032</v>
      </c>
      <c r="G131" s="94">
        <v>-1598.1791816</v>
      </c>
      <c r="H131" s="94">
        <v>-2605.7762368000022</v>
      </c>
      <c r="I131" s="94">
        <v>-1760.9889368000013</v>
      </c>
      <c r="J131" s="94">
        <v>-2606.7836047999972</v>
      </c>
      <c r="K131" s="94">
        <v>-4239.7117103999981</v>
      </c>
      <c r="L131" s="94">
        <v>-3539.6182831999995</v>
      </c>
    </row>
    <row r="132" spans="1:12">
      <c r="A132" s="128"/>
      <c r="B132" s="84" t="s">
        <v>98</v>
      </c>
      <c r="C132" s="103" t="s">
        <v>95</v>
      </c>
      <c r="D132" s="103" t="s">
        <v>95</v>
      </c>
      <c r="E132" s="103" t="s">
        <v>95</v>
      </c>
      <c r="F132" s="93">
        <v>-1625.3791823999995</v>
      </c>
      <c r="G132" s="93">
        <v>-959.11718160000032</v>
      </c>
      <c r="H132" s="93">
        <v>-1037.6762367999995</v>
      </c>
      <c r="I132" s="93">
        <v>-1394.4789367999992</v>
      </c>
      <c r="J132" s="93">
        <v>-1666.6936047999993</v>
      </c>
      <c r="K132" s="93">
        <v>-1770.8767104000003</v>
      </c>
      <c r="L132" s="93">
        <v>-1890.3042832000008</v>
      </c>
    </row>
    <row r="133" spans="1:12">
      <c r="A133" s="128"/>
      <c r="B133" s="84" t="s">
        <v>99</v>
      </c>
      <c r="C133" s="103" t="s">
        <v>95</v>
      </c>
      <c r="D133" s="103" t="s">
        <v>95</v>
      </c>
      <c r="E133" s="103" t="s">
        <v>95</v>
      </c>
      <c r="F133" s="93">
        <v>-3022.8180000000011</v>
      </c>
      <c r="G133" s="93">
        <v>-1495.33</v>
      </c>
      <c r="H133" s="93">
        <v>-1602.1159999999995</v>
      </c>
      <c r="I133" s="93">
        <v>-415.44499999999789</v>
      </c>
      <c r="J133" s="93">
        <v>-444.52999999999975</v>
      </c>
      <c r="K133" s="93">
        <v>-2098.25</v>
      </c>
      <c r="L133" s="93">
        <v>-1452.8729999999996</v>
      </c>
    </row>
    <row r="134" spans="1:12">
      <c r="A134" s="128"/>
      <c r="B134" s="84" t="s">
        <v>100</v>
      </c>
      <c r="C134" s="103" t="s">
        <v>95</v>
      </c>
      <c r="D134" s="103" t="s">
        <v>95</v>
      </c>
      <c r="E134" s="103" t="s">
        <v>95</v>
      </c>
      <c r="F134" s="93">
        <v>117.95999999999935</v>
      </c>
      <c r="G134" s="93">
        <v>856.26899999999932</v>
      </c>
      <c r="H134" s="93">
        <v>34.015000000000612</v>
      </c>
      <c r="I134" s="93">
        <v>48.93499999999932</v>
      </c>
      <c r="J134" s="93">
        <v>-495.55800000000033</v>
      </c>
      <c r="K134" s="93">
        <v>-370.58599999999944</v>
      </c>
      <c r="L134" s="93">
        <v>-196.44100000000094</v>
      </c>
    </row>
    <row r="135" spans="1:12">
      <c r="A135" s="128"/>
      <c r="B135" s="87" t="s">
        <v>103</v>
      </c>
      <c r="C135" s="94" t="s">
        <v>95</v>
      </c>
      <c r="D135" s="94" t="s">
        <v>95</v>
      </c>
      <c r="E135" s="94" t="s">
        <v>95</v>
      </c>
      <c r="F135" s="94">
        <v>-4530.237182400002</v>
      </c>
      <c r="G135" s="94">
        <v>-1598.1781816000012</v>
      </c>
      <c r="H135" s="94">
        <v>-2605.7772367999983</v>
      </c>
      <c r="I135" s="94">
        <v>-1760.9889367999979</v>
      </c>
      <c r="J135" s="94">
        <v>-2606.7816047999995</v>
      </c>
      <c r="K135" s="94">
        <v>-4239.7127104000001</v>
      </c>
      <c r="L135" s="94">
        <v>-3539.6182832000013</v>
      </c>
    </row>
    <row r="136" spans="1:12">
      <c r="A136" s="128"/>
      <c r="B136" s="117"/>
      <c r="C136" s="110"/>
      <c r="D136" s="110"/>
      <c r="E136" s="110"/>
      <c r="F136" s="110"/>
      <c r="G136" s="110"/>
      <c r="H136" s="110"/>
      <c r="I136" s="110"/>
      <c r="J136" s="110"/>
      <c r="K136" s="112"/>
      <c r="L136" s="112"/>
    </row>
    <row r="137" spans="1:12" ht="16">
      <c r="A137" s="128"/>
      <c r="B137" s="118" t="s">
        <v>116</v>
      </c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</row>
    <row r="138" spans="1:12">
      <c r="A138" s="128"/>
      <c r="B138" s="123" t="s">
        <v>21</v>
      </c>
      <c r="C138" s="102">
        <v>6956.7210000000005</v>
      </c>
      <c r="D138" s="102">
        <v>8709.4290000000001</v>
      </c>
      <c r="E138" s="102">
        <v>8543.9719999999998</v>
      </c>
      <c r="F138" s="102">
        <v>9763.5649999999987</v>
      </c>
      <c r="G138" s="102">
        <v>8075.8089999999993</v>
      </c>
      <c r="H138" s="102">
        <v>9502.2470000000012</v>
      </c>
      <c r="I138" s="102">
        <v>8952.3659999999982</v>
      </c>
      <c r="J138" s="102">
        <v>10038.664999999997</v>
      </c>
      <c r="K138" s="102">
        <v>8442.5329999999994</v>
      </c>
      <c r="L138" s="102">
        <v>9889.5519999999997</v>
      </c>
    </row>
    <row r="139" spans="1:12">
      <c r="A139" s="128"/>
      <c r="B139" s="124" t="s">
        <v>22</v>
      </c>
      <c r="C139" s="103">
        <v>-6912.1240000000007</v>
      </c>
      <c r="D139" s="103">
        <v>-8891.2559999999976</v>
      </c>
      <c r="E139" s="103">
        <v>-8022.4300000000021</v>
      </c>
      <c r="F139" s="103">
        <v>-9452.0699999999906</v>
      </c>
      <c r="G139" s="103">
        <v>-7951.7499999999991</v>
      </c>
      <c r="H139" s="103">
        <v>-8972.3550000000014</v>
      </c>
      <c r="I139" s="103">
        <v>-8309.4209999999985</v>
      </c>
      <c r="J139" s="103">
        <v>-9787.5830000000024</v>
      </c>
      <c r="K139" s="103">
        <v>-8279.0519999999979</v>
      </c>
      <c r="L139" s="103">
        <v>-9339.7939999999999</v>
      </c>
    </row>
    <row r="140" spans="1:12">
      <c r="A140" s="128"/>
      <c r="B140" s="124" t="s">
        <v>23</v>
      </c>
      <c r="C140" s="103">
        <v>5.6120000000000019</v>
      </c>
      <c r="D140" s="103">
        <v>13.464999999999996</v>
      </c>
      <c r="E140" s="103">
        <v>5.7810000000000201</v>
      </c>
      <c r="F140" s="103">
        <v>14.551999999999978</v>
      </c>
      <c r="G140" s="103">
        <v>7.845000000000006</v>
      </c>
      <c r="H140" s="103">
        <v>12.508999999999993</v>
      </c>
      <c r="I140" s="103">
        <v>9.6990000000000265</v>
      </c>
      <c r="J140" s="103">
        <v>-96.805000000000021</v>
      </c>
      <c r="K140" s="103">
        <v>5.362000000000009</v>
      </c>
      <c r="L140" s="103">
        <v>6.3079999999999927</v>
      </c>
    </row>
    <row r="141" spans="1:12">
      <c r="A141" s="128"/>
      <c r="B141" s="124" t="s">
        <v>24</v>
      </c>
      <c r="C141" s="103">
        <v>-137.21799999999999</v>
      </c>
      <c r="D141" s="103">
        <v>-142.88900000000001</v>
      </c>
      <c r="E141" s="103">
        <v>-146.72199999999998</v>
      </c>
      <c r="F141" s="103">
        <v>-160.27799999999996</v>
      </c>
      <c r="G141" s="103">
        <v>-213.50300000000001</v>
      </c>
      <c r="H141" s="103">
        <v>-213.696</v>
      </c>
      <c r="I141" s="103">
        <v>-228.85099999999994</v>
      </c>
      <c r="J141" s="103">
        <v>-231.07100000000008</v>
      </c>
      <c r="K141" s="103">
        <v>-226.172</v>
      </c>
      <c r="L141" s="103">
        <v>-229.70799999999997</v>
      </c>
    </row>
    <row r="142" spans="1:12">
      <c r="A142" s="128"/>
      <c r="B142" s="92" t="s">
        <v>25</v>
      </c>
      <c r="C142" s="94">
        <v>-87.009000000000583</v>
      </c>
      <c r="D142" s="94">
        <v>-311.2509999999981</v>
      </c>
      <c r="E142" s="94">
        <v>380.60099999999716</v>
      </c>
      <c r="F142" s="94">
        <v>165.76900000000717</v>
      </c>
      <c r="G142" s="94">
        <v>-81.598999999998995</v>
      </c>
      <c r="H142" s="94">
        <v>328.70499999999794</v>
      </c>
      <c r="I142" s="94">
        <v>423.79299999999972</v>
      </c>
      <c r="J142" s="94">
        <v>-76.794000000004232</v>
      </c>
      <c r="K142" s="94">
        <v>-57.328999999998615</v>
      </c>
      <c r="L142" s="94">
        <v>326.35800000000074</v>
      </c>
    </row>
    <row r="143" spans="1:12">
      <c r="A143" s="128"/>
      <c r="B143" s="124" t="s">
        <v>26</v>
      </c>
      <c r="C143" s="103">
        <v>0.95099999999999874</v>
      </c>
      <c r="D143" s="103">
        <v>15.647000000000004</v>
      </c>
      <c r="E143" s="103">
        <v>9.7589999999999897</v>
      </c>
      <c r="F143" s="103">
        <v>14.093</v>
      </c>
      <c r="G143" s="103">
        <v>5.0860000000000021</v>
      </c>
      <c r="H143" s="103">
        <v>9.3789999999999996</v>
      </c>
      <c r="I143" s="103">
        <v>-6.9039120000000125</v>
      </c>
      <c r="J143" s="103">
        <v>-5.9040879999999945</v>
      </c>
      <c r="K143" s="103">
        <v>-58.814</v>
      </c>
      <c r="L143" s="103">
        <v>33.549999999999997</v>
      </c>
    </row>
    <row r="144" spans="1:12">
      <c r="A144" s="128"/>
      <c r="B144" s="92" t="s">
        <v>27</v>
      </c>
      <c r="C144" s="104">
        <v>-86.05800000000059</v>
      </c>
      <c r="D144" s="104">
        <v>-295.60399999999811</v>
      </c>
      <c r="E144" s="104">
        <v>390.35999999999717</v>
      </c>
      <c r="F144" s="104">
        <v>179.86200000000713</v>
      </c>
      <c r="G144" s="104">
        <v>-76.512999999998996</v>
      </c>
      <c r="H144" s="104">
        <v>338.08399999999796</v>
      </c>
      <c r="I144" s="104">
        <v>416.88908799999967</v>
      </c>
      <c r="J144" s="104">
        <v>-82.698088000004233</v>
      </c>
      <c r="K144" s="104">
        <v>-116.14299999999861</v>
      </c>
      <c r="L144" s="104">
        <v>359.90800000000075</v>
      </c>
    </row>
    <row r="145" spans="1:14">
      <c r="A145" s="128"/>
      <c r="B145" s="122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</row>
    <row r="146" spans="1:14">
      <c r="A146" s="128"/>
      <c r="B146" s="86" t="s">
        <v>126</v>
      </c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</row>
    <row r="147" spans="1:14" s="79" customFormat="1">
      <c r="A147" s="128"/>
      <c r="B147" s="84" t="s">
        <v>101</v>
      </c>
      <c r="C147" s="108" t="s">
        <v>95</v>
      </c>
      <c r="D147" s="108" t="s">
        <v>95</v>
      </c>
      <c r="E147" s="108" t="s">
        <v>95</v>
      </c>
      <c r="F147" s="114">
        <v>5916.5929999999989</v>
      </c>
      <c r="G147" s="114">
        <v>7366.0380000000005</v>
      </c>
      <c r="H147" s="114">
        <v>7300.389000000001</v>
      </c>
      <c r="I147" s="114">
        <v>6453.3289999999997</v>
      </c>
      <c r="J147" s="114">
        <v>6542.1999999999989</v>
      </c>
      <c r="K147" s="114">
        <v>6506.1969999999992</v>
      </c>
      <c r="L147" s="114">
        <v>6448.4049999999988</v>
      </c>
      <c r="M147" s="96"/>
    </row>
    <row r="148" spans="1:14" s="79" customFormat="1">
      <c r="A148" s="128"/>
      <c r="B148" s="84" t="s">
        <v>102</v>
      </c>
      <c r="C148" s="108" t="s">
        <v>95</v>
      </c>
      <c r="D148" s="108" t="s">
        <v>95</v>
      </c>
      <c r="E148" s="108" t="s">
        <v>95</v>
      </c>
      <c r="F148" s="114">
        <v>7346.2529999999979</v>
      </c>
      <c r="G148" s="114">
        <v>8663.6649999999991</v>
      </c>
      <c r="H148" s="114">
        <v>8328.7079999999987</v>
      </c>
      <c r="I148" s="114">
        <v>8326.0370000000003</v>
      </c>
      <c r="J148" s="114">
        <v>6759.4270000000015</v>
      </c>
      <c r="K148" s="114">
        <v>7157.2109999999993</v>
      </c>
      <c r="L148" s="114">
        <v>7261.1549999999988</v>
      </c>
      <c r="M148" s="96"/>
    </row>
    <row r="149" spans="1:14" s="79" customFormat="1">
      <c r="A149" s="128"/>
      <c r="B149" s="84" t="s">
        <v>111</v>
      </c>
      <c r="C149" s="108" t="s">
        <v>95</v>
      </c>
      <c r="D149" s="108" t="s">
        <v>95</v>
      </c>
      <c r="E149" s="108" t="s">
        <v>95</v>
      </c>
      <c r="F149" s="114">
        <v>3179.7886735999996</v>
      </c>
      <c r="G149" s="114">
        <v>4451.0821904000004</v>
      </c>
      <c r="H149" s="114">
        <v>4767.6327872000002</v>
      </c>
      <c r="I149" s="114">
        <v>5574.3653071999997</v>
      </c>
      <c r="J149" s="114">
        <v>5072.6964912000003</v>
      </c>
      <c r="K149" s="114">
        <v>5096.7969616000009</v>
      </c>
      <c r="L149" s="114">
        <v>5043.8969328000003</v>
      </c>
      <c r="M149" s="96"/>
    </row>
    <row r="150" spans="1:14" s="79" customFormat="1">
      <c r="A150" s="128"/>
      <c r="B150" s="84" t="s">
        <v>113</v>
      </c>
      <c r="C150" s="108" t="s">
        <v>95</v>
      </c>
      <c r="D150" s="108" t="s">
        <v>95</v>
      </c>
      <c r="E150" s="108" t="s">
        <v>95</v>
      </c>
      <c r="F150" s="114">
        <v>153.5029999999997</v>
      </c>
      <c r="G150" s="114">
        <v>132.6869999999999</v>
      </c>
      <c r="H150" s="114">
        <v>125.97599999999875</v>
      </c>
      <c r="I150" s="114">
        <v>145.0619999999999</v>
      </c>
      <c r="J150" s="114">
        <v>241.24700000000121</v>
      </c>
      <c r="K150" s="114">
        <v>724.76500000000033</v>
      </c>
      <c r="L150" s="114">
        <v>101.41800000000057</v>
      </c>
      <c r="M150" s="96"/>
    </row>
    <row r="151" spans="1:14" s="79" customFormat="1">
      <c r="A151" s="128"/>
      <c r="B151" s="87" t="s">
        <v>97</v>
      </c>
      <c r="C151" s="99" t="s">
        <v>95</v>
      </c>
      <c r="D151" s="99" t="s">
        <v>95</v>
      </c>
      <c r="E151" s="99" t="s">
        <v>95</v>
      </c>
      <c r="F151" s="99">
        <v>16596.137673599998</v>
      </c>
      <c r="G151" s="99">
        <v>20613.472190399996</v>
      </c>
      <c r="H151" s="99">
        <v>20522.705787199997</v>
      </c>
      <c r="I151" s="99">
        <v>20498.793307200001</v>
      </c>
      <c r="J151" s="99">
        <v>18615.5704912</v>
      </c>
      <c r="K151" s="99">
        <v>19484.9699616</v>
      </c>
      <c r="L151" s="99">
        <v>18854.874932800001</v>
      </c>
      <c r="M151" s="96"/>
    </row>
    <row r="152" spans="1:14" s="79" customFormat="1">
      <c r="A152" s="128"/>
      <c r="B152" s="84" t="s">
        <v>98</v>
      </c>
      <c r="C152" s="108" t="s">
        <v>95</v>
      </c>
      <c r="D152" s="108" t="s">
        <v>95</v>
      </c>
      <c r="E152" s="108" t="s">
        <v>95</v>
      </c>
      <c r="F152" s="114">
        <v>3016.134673600001</v>
      </c>
      <c r="G152" s="114">
        <v>3548.4071903999993</v>
      </c>
      <c r="H152" s="114">
        <v>3169.6937872000003</v>
      </c>
      <c r="I152" s="114">
        <v>3252.7593072000009</v>
      </c>
      <c r="J152" s="114">
        <v>2782.2054912000008</v>
      </c>
      <c r="K152" s="114">
        <v>2898.8729615999996</v>
      </c>
      <c r="L152" s="114">
        <v>3114.0899327999987</v>
      </c>
      <c r="M152" s="96"/>
      <c r="N152" s="79" t="s">
        <v>96</v>
      </c>
    </row>
    <row r="153" spans="1:14" s="79" customFormat="1">
      <c r="A153" s="128"/>
      <c r="B153" s="84" t="s">
        <v>99</v>
      </c>
      <c r="C153" s="108" t="s">
        <v>95</v>
      </c>
      <c r="D153" s="108" t="s">
        <v>95</v>
      </c>
      <c r="E153" s="108" t="s">
        <v>95</v>
      </c>
      <c r="F153" s="114">
        <v>3056.9699999999993</v>
      </c>
      <c r="G153" s="114">
        <v>5642.9459999999999</v>
      </c>
      <c r="H153" s="114">
        <v>5428.9320000000007</v>
      </c>
      <c r="I153" s="114">
        <v>6115.4170000000013</v>
      </c>
      <c r="J153" s="114">
        <v>5189.3049999999994</v>
      </c>
      <c r="K153" s="114">
        <v>5577.1309999999994</v>
      </c>
      <c r="L153" s="114">
        <v>4409.9680000000008</v>
      </c>
      <c r="M153" s="96"/>
    </row>
    <row r="154" spans="1:14" s="79" customFormat="1">
      <c r="A154" s="128"/>
      <c r="B154" s="84" t="s">
        <v>100</v>
      </c>
      <c r="C154" s="108" t="s">
        <v>95</v>
      </c>
      <c r="D154" s="108" t="s">
        <v>95</v>
      </c>
      <c r="E154" s="108" t="s">
        <v>95</v>
      </c>
      <c r="F154" s="114">
        <v>10523.035</v>
      </c>
      <c r="G154" s="114">
        <v>11422.120999999999</v>
      </c>
      <c r="H154" s="114">
        <v>11924.079</v>
      </c>
      <c r="I154" s="114">
        <v>11130.615999999998</v>
      </c>
      <c r="J154" s="114">
        <v>10644.058999999999</v>
      </c>
      <c r="K154" s="114">
        <v>11008.965</v>
      </c>
      <c r="L154" s="114">
        <v>11330.816999999999</v>
      </c>
      <c r="M154" s="96"/>
    </row>
    <row r="155" spans="1:14" s="79" customFormat="1">
      <c r="A155" s="128"/>
      <c r="B155" s="87" t="s">
        <v>103</v>
      </c>
      <c r="C155" s="99" t="s">
        <v>95</v>
      </c>
      <c r="D155" s="99" t="s">
        <v>95</v>
      </c>
      <c r="E155" s="99" t="s">
        <v>95</v>
      </c>
      <c r="F155" s="99">
        <v>16596.139673600002</v>
      </c>
      <c r="G155" s="99">
        <v>20613.474190399997</v>
      </c>
      <c r="H155" s="99">
        <v>20522.7047872</v>
      </c>
      <c r="I155" s="99">
        <v>20498.792307200001</v>
      </c>
      <c r="J155" s="99">
        <v>18615.5694912</v>
      </c>
      <c r="K155" s="99">
        <v>19484.9689616</v>
      </c>
      <c r="L155" s="99">
        <v>18854.874932799998</v>
      </c>
      <c r="M155" s="96"/>
    </row>
    <row r="156" spans="1:14" s="79" customFormat="1">
      <c r="A156" s="128"/>
      <c r="B156" s="97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96"/>
    </row>
    <row r="157" spans="1:14" s="79" customFormat="1">
      <c r="A157" s="128"/>
      <c r="B157" s="95" t="s">
        <v>114</v>
      </c>
      <c r="C157" s="108" t="s">
        <v>95</v>
      </c>
      <c r="D157" s="108" t="s">
        <v>95</v>
      </c>
      <c r="E157" s="108" t="s">
        <v>95</v>
      </c>
      <c r="F157" s="108">
        <v>775.14799999999991</v>
      </c>
      <c r="G157" s="108">
        <v>81.296000000000276</v>
      </c>
      <c r="H157" s="108">
        <v>-432.27500000000009</v>
      </c>
      <c r="I157" s="108">
        <v>-209.2519999999995</v>
      </c>
      <c r="J157" s="108">
        <v>1471.194</v>
      </c>
      <c r="K157" s="108">
        <v>1510.3660000000004</v>
      </c>
      <c r="L157" s="108">
        <v>1978.5810000000001</v>
      </c>
      <c r="M157" s="96"/>
    </row>
    <row r="158" spans="1:14" s="79" customFormat="1">
      <c r="A158" s="1"/>
      <c r="B158" s="95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96"/>
    </row>
    <row r="159" spans="1:14">
      <c r="B159" s="115"/>
      <c r="C159" s="116"/>
      <c r="D159" s="116"/>
      <c r="E159" s="116"/>
      <c r="F159" s="116"/>
      <c r="G159" s="107"/>
      <c r="H159" s="107"/>
      <c r="I159" s="107"/>
      <c r="J159" s="107"/>
      <c r="K159" s="107"/>
      <c r="L159" s="116"/>
    </row>
    <row r="160" spans="1:14" ht="16">
      <c r="A160" s="129" t="s">
        <v>124</v>
      </c>
      <c r="B160" s="89" t="s">
        <v>110</v>
      </c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</row>
    <row r="161" spans="1:14">
      <c r="A161" s="129"/>
      <c r="B161" s="90" t="s">
        <v>21</v>
      </c>
      <c r="C161" s="102">
        <v>631.62</v>
      </c>
      <c r="D161" s="102">
        <v>781.755</v>
      </c>
      <c r="E161" s="102">
        <v>460.08899999999994</v>
      </c>
      <c r="F161" s="102">
        <v>1022.6729999999998</v>
      </c>
      <c r="G161" s="102">
        <v>718.02600000000007</v>
      </c>
      <c r="H161" s="102">
        <v>750.24700000000007</v>
      </c>
      <c r="I161" s="102">
        <v>584.72800000000007</v>
      </c>
      <c r="J161" s="102">
        <v>1000.2959999999998</v>
      </c>
      <c r="K161" s="102">
        <v>761.08799999999997</v>
      </c>
      <c r="L161" s="102">
        <v>720.21600000000012</v>
      </c>
    </row>
    <row r="162" spans="1:14">
      <c r="A162" s="129"/>
      <c r="B162" s="91" t="s">
        <v>22</v>
      </c>
      <c r="C162" s="103">
        <v>-583.70700000000011</v>
      </c>
      <c r="D162" s="103">
        <v>-734.06899999999973</v>
      </c>
      <c r="E162" s="103">
        <v>-425.72600000000011</v>
      </c>
      <c r="F162" s="103">
        <v>-850.76299999999947</v>
      </c>
      <c r="G162" s="103">
        <v>-691.20100000000002</v>
      </c>
      <c r="H162" s="103">
        <v>-662.33200000000011</v>
      </c>
      <c r="I162" s="103">
        <v>-571.18200000000002</v>
      </c>
      <c r="J162" s="103">
        <v>-925.3119999999999</v>
      </c>
      <c r="K162" s="103">
        <v>-719.75</v>
      </c>
      <c r="L162" s="103">
        <v>-643.3900000000001</v>
      </c>
    </row>
    <row r="163" spans="1:14">
      <c r="A163" s="129"/>
      <c r="B163" s="91" t="s">
        <v>23</v>
      </c>
      <c r="C163" s="103">
        <v>37.088000000000001</v>
      </c>
      <c r="D163" s="103">
        <v>53.811</v>
      </c>
      <c r="E163" s="103">
        <v>36.739999999999995</v>
      </c>
      <c r="F163" s="103">
        <v>-1.9219999999999828</v>
      </c>
      <c r="G163" s="103">
        <v>38.872999999999998</v>
      </c>
      <c r="H163" s="103">
        <v>30.127000000000002</v>
      </c>
      <c r="I163" s="103">
        <v>71.496999999999986</v>
      </c>
      <c r="J163" s="103">
        <v>34.044000000000011</v>
      </c>
      <c r="K163" s="103">
        <v>67.980999999999995</v>
      </c>
      <c r="L163" s="103">
        <v>58.63000000000001</v>
      </c>
    </row>
    <row r="164" spans="1:14">
      <c r="A164" s="129"/>
      <c r="B164" s="91" t="s">
        <v>24</v>
      </c>
      <c r="C164" s="103">
        <v>-1.5610000000000002</v>
      </c>
      <c r="D164" s="103">
        <v>0.38500000000000023</v>
      </c>
      <c r="E164" s="103">
        <v>-0.16400000000000015</v>
      </c>
      <c r="F164" s="103">
        <v>-5.1029999999999998</v>
      </c>
      <c r="G164" s="103">
        <v>-0.73699999999999999</v>
      </c>
      <c r="H164" s="103">
        <v>-9.2000000000000082E-2</v>
      </c>
      <c r="I164" s="103">
        <v>-1.4209999999999998</v>
      </c>
      <c r="J164" s="103">
        <v>-3.9610000000000003</v>
      </c>
      <c r="K164" s="103">
        <v>-1.6739999999999999</v>
      </c>
      <c r="L164" s="103">
        <v>-1.661</v>
      </c>
    </row>
    <row r="165" spans="1:14">
      <c r="A165" s="129"/>
      <c r="B165" s="92" t="s">
        <v>25</v>
      </c>
      <c r="C165" s="94">
        <v>83.439999999999884</v>
      </c>
      <c r="D165" s="94">
        <v>101.88200000000028</v>
      </c>
      <c r="E165" s="94">
        <v>70.938999999999822</v>
      </c>
      <c r="F165" s="94">
        <v>164.88500000000033</v>
      </c>
      <c r="G165" s="94">
        <v>64.961000000000041</v>
      </c>
      <c r="H165" s="94">
        <v>117.94999999999997</v>
      </c>
      <c r="I165" s="94">
        <v>83.622000000000028</v>
      </c>
      <c r="J165" s="94">
        <v>105.06699999999994</v>
      </c>
      <c r="K165" s="94">
        <v>107.64499999999995</v>
      </c>
      <c r="L165" s="94">
        <v>133.79500000000002</v>
      </c>
    </row>
    <row r="166" spans="1:14">
      <c r="A166" s="129"/>
      <c r="B166" s="91" t="s">
        <v>26</v>
      </c>
      <c r="C166" s="103">
        <v>-6.6210000000000004</v>
      </c>
      <c r="D166" s="103">
        <v>-8.2619999999999987</v>
      </c>
      <c r="E166" s="103">
        <v>-0.99899999999999878</v>
      </c>
      <c r="F166" s="103">
        <v>1.492999999999995</v>
      </c>
      <c r="G166" s="103">
        <v>-3.1060000000000008</v>
      </c>
      <c r="H166" s="103">
        <v>-3.5619999999999985</v>
      </c>
      <c r="I166" s="103">
        <v>-5.2050879999999964</v>
      </c>
      <c r="J166" s="103">
        <v>-3.6449119999999979</v>
      </c>
      <c r="K166" s="103">
        <v>-1.9320000000000013</v>
      </c>
      <c r="L166" s="103">
        <v>6.8940000000000019</v>
      </c>
    </row>
    <row r="167" spans="1:14">
      <c r="A167" s="129"/>
      <c r="B167" s="92" t="s">
        <v>27</v>
      </c>
      <c r="C167" s="104">
        <v>76.818999999999889</v>
      </c>
      <c r="D167" s="104">
        <v>93.620000000000275</v>
      </c>
      <c r="E167" s="104">
        <v>69.939999999999827</v>
      </c>
      <c r="F167" s="104">
        <v>166.37800000000033</v>
      </c>
      <c r="G167" s="104">
        <v>61.85500000000004</v>
      </c>
      <c r="H167" s="104">
        <v>114.38799999999998</v>
      </c>
      <c r="I167" s="104">
        <v>78.416912000000025</v>
      </c>
      <c r="J167" s="104">
        <v>101.42208799999995</v>
      </c>
      <c r="K167" s="104">
        <v>105.71299999999995</v>
      </c>
      <c r="L167" s="104">
        <v>140.68900000000002</v>
      </c>
    </row>
    <row r="168" spans="1:14">
      <c r="A168" s="129"/>
      <c r="B168" s="109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</row>
    <row r="169" spans="1:14">
      <c r="A169" s="129"/>
      <c r="B169" s="86" t="s">
        <v>126</v>
      </c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</row>
    <row r="170" spans="1:14" s="79" customFormat="1">
      <c r="A170" s="129"/>
      <c r="B170" s="84" t="s">
        <v>101</v>
      </c>
      <c r="C170" s="108" t="s">
        <v>95</v>
      </c>
      <c r="D170" s="108" t="s">
        <v>95</v>
      </c>
      <c r="E170" s="108" t="s">
        <v>95</v>
      </c>
      <c r="F170" s="98">
        <v>1399.367</v>
      </c>
      <c r="G170" s="98">
        <v>836.30300000000022</v>
      </c>
      <c r="H170" s="98">
        <v>740.32799999999986</v>
      </c>
      <c r="I170" s="98">
        <v>1496.829</v>
      </c>
      <c r="J170" s="98">
        <v>1533.058</v>
      </c>
      <c r="K170" s="98">
        <v>1464.8190000000002</v>
      </c>
      <c r="L170" s="98">
        <v>1564.845</v>
      </c>
      <c r="M170" s="96"/>
    </row>
    <row r="171" spans="1:14" s="79" customFormat="1">
      <c r="A171" s="129"/>
      <c r="B171" s="84" t="s">
        <v>102</v>
      </c>
      <c r="C171" s="108" t="s">
        <v>95</v>
      </c>
      <c r="D171" s="108" t="s">
        <v>95</v>
      </c>
      <c r="E171" s="108" t="s">
        <v>95</v>
      </c>
      <c r="F171" s="98">
        <v>5293.6729999999998</v>
      </c>
      <c r="G171" s="98">
        <v>6261.9190000000008</v>
      </c>
      <c r="H171" s="98">
        <v>6283.3249999999989</v>
      </c>
      <c r="I171" s="98">
        <v>6628.7029999999995</v>
      </c>
      <c r="J171" s="98">
        <v>7091.0629999999992</v>
      </c>
      <c r="K171" s="98">
        <v>7371.1159999999991</v>
      </c>
      <c r="L171" s="98">
        <v>7328.8010000000004</v>
      </c>
      <c r="M171" s="96"/>
    </row>
    <row r="172" spans="1:14" s="79" customFormat="1">
      <c r="A172" s="129"/>
      <c r="B172" s="84" t="s">
        <v>111</v>
      </c>
      <c r="C172" s="108" t="s">
        <v>95</v>
      </c>
      <c r="D172" s="108" t="s">
        <v>95</v>
      </c>
      <c r="E172" s="108" t="s">
        <v>95</v>
      </c>
      <c r="F172" s="98">
        <v>0</v>
      </c>
      <c r="G172" s="98">
        <v>0</v>
      </c>
      <c r="H172" s="98">
        <v>0</v>
      </c>
      <c r="I172" s="98">
        <v>0</v>
      </c>
      <c r="J172" s="98">
        <v>0</v>
      </c>
      <c r="K172" s="98">
        <v>0</v>
      </c>
      <c r="L172" s="98">
        <v>0</v>
      </c>
      <c r="M172" s="96"/>
    </row>
    <row r="173" spans="1:14" s="79" customFormat="1">
      <c r="A173" s="129"/>
      <c r="B173" s="84" t="s">
        <v>113</v>
      </c>
      <c r="C173" s="108" t="s">
        <v>95</v>
      </c>
      <c r="D173" s="108" t="s">
        <v>95</v>
      </c>
      <c r="E173" s="108" t="s">
        <v>95</v>
      </c>
      <c r="F173" s="98">
        <v>43.963999999999999</v>
      </c>
      <c r="G173" s="98">
        <v>49.45</v>
      </c>
      <c r="H173" s="98">
        <v>54.867000000000004</v>
      </c>
      <c r="I173" s="98">
        <v>45.217999999999989</v>
      </c>
      <c r="J173" s="98">
        <v>41.727000000000004</v>
      </c>
      <c r="K173" s="98">
        <v>45.128999999999962</v>
      </c>
      <c r="L173" s="98">
        <v>16.177999999999997</v>
      </c>
      <c r="M173" s="96"/>
    </row>
    <row r="174" spans="1:14" s="79" customFormat="1">
      <c r="A174" s="129"/>
      <c r="B174" s="87" t="s">
        <v>97</v>
      </c>
      <c r="C174" s="99" t="s">
        <v>95</v>
      </c>
      <c r="D174" s="99" t="s">
        <v>95</v>
      </c>
      <c r="E174" s="99" t="s">
        <v>95</v>
      </c>
      <c r="F174" s="99">
        <v>6737.0039999999999</v>
      </c>
      <c r="G174" s="99">
        <v>7147.6720000000005</v>
      </c>
      <c r="H174" s="99">
        <v>7078.5199999999986</v>
      </c>
      <c r="I174" s="99">
        <v>8170.7499999999991</v>
      </c>
      <c r="J174" s="99">
        <v>8665.848</v>
      </c>
      <c r="K174" s="99">
        <v>8881.0640000000003</v>
      </c>
      <c r="L174" s="99">
        <v>8909.8240000000005</v>
      </c>
      <c r="M174" s="96"/>
    </row>
    <row r="175" spans="1:14" s="79" customFormat="1">
      <c r="A175" s="129"/>
      <c r="B175" s="84" t="s">
        <v>98</v>
      </c>
      <c r="C175" s="108" t="s">
        <v>95</v>
      </c>
      <c r="D175" s="108" t="s">
        <v>95</v>
      </c>
      <c r="E175" s="108" t="s">
        <v>95</v>
      </c>
      <c r="F175" s="98">
        <v>2063.518</v>
      </c>
      <c r="G175" s="98">
        <v>1413.63</v>
      </c>
      <c r="H175" s="98">
        <v>1436.1629999999998</v>
      </c>
      <c r="I175" s="98">
        <v>1780.135</v>
      </c>
      <c r="J175" s="98">
        <v>2435.1440000000002</v>
      </c>
      <c r="K175" s="98">
        <v>2513.6650000000004</v>
      </c>
      <c r="L175" s="98">
        <v>2674.5640000000003</v>
      </c>
      <c r="M175" s="96"/>
      <c r="N175" s="79" t="s">
        <v>96</v>
      </c>
    </row>
    <row r="176" spans="1:14" s="79" customFormat="1">
      <c r="A176" s="129"/>
      <c r="B176" s="84" t="s">
        <v>99</v>
      </c>
      <c r="C176" s="108" t="s">
        <v>95</v>
      </c>
      <c r="D176" s="108" t="s">
        <v>95</v>
      </c>
      <c r="E176" s="108" t="s">
        <v>95</v>
      </c>
      <c r="F176" s="98">
        <v>2328.31</v>
      </c>
      <c r="G176" s="98">
        <v>3614.7730000000006</v>
      </c>
      <c r="H176" s="98">
        <v>3924.8879999999999</v>
      </c>
      <c r="I176" s="98">
        <v>4714.9009999999998</v>
      </c>
      <c r="J176" s="98">
        <v>4233.3900000000003</v>
      </c>
      <c r="K176" s="98">
        <v>4237.3590000000004</v>
      </c>
      <c r="L176" s="98">
        <v>4185.4990000000007</v>
      </c>
      <c r="M176" s="96"/>
    </row>
    <row r="177" spans="1:13" s="79" customFormat="1">
      <c r="A177" s="129"/>
      <c r="B177" s="84" t="s">
        <v>100</v>
      </c>
      <c r="C177" s="108" t="s">
        <v>95</v>
      </c>
      <c r="D177" s="108" t="s">
        <v>95</v>
      </c>
      <c r="E177" s="108" t="s">
        <v>95</v>
      </c>
      <c r="F177" s="98">
        <v>2345.1760000000004</v>
      </c>
      <c r="G177" s="98">
        <v>2119.2689999999998</v>
      </c>
      <c r="H177" s="98">
        <v>1717.4690000000001</v>
      </c>
      <c r="I177" s="98">
        <v>1675.7139999999999</v>
      </c>
      <c r="J177" s="98">
        <v>1997.3140000000001</v>
      </c>
      <c r="K177" s="98">
        <v>2130.04</v>
      </c>
      <c r="L177" s="98">
        <v>2049.7620000000002</v>
      </c>
      <c r="M177" s="96"/>
    </row>
    <row r="178" spans="1:13" s="79" customFormat="1">
      <c r="A178" s="129"/>
      <c r="B178" s="87" t="s">
        <v>103</v>
      </c>
      <c r="C178" s="99" t="s">
        <v>95</v>
      </c>
      <c r="D178" s="99" t="s">
        <v>95</v>
      </c>
      <c r="E178" s="99" t="s">
        <v>95</v>
      </c>
      <c r="F178" s="99">
        <v>6737.0039999999999</v>
      </c>
      <c r="G178" s="99">
        <v>7147.6720000000005</v>
      </c>
      <c r="H178" s="99">
        <v>7078.5199999999995</v>
      </c>
      <c r="I178" s="99">
        <v>8170.75</v>
      </c>
      <c r="J178" s="99">
        <v>8665.848</v>
      </c>
      <c r="K178" s="99">
        <v>8881.0640000000021</v>
      </c>
      <c r="L178" s="99">
        <v>8909.8250000000007</v>
      </c>
      <c r="M178" s="96"/>
    </row>
    <row r="179" spans="1:13" s="79" customFormat="1">
      <c r="A179" s="129"/>
      <c r="B179" s="97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96"/>
    </row>
    <row r="180" spans="1:13" s="79" customFormat="1">
      <c r="A180" s="129"/>
      <c r="B180" s="95" t="s">
        <v>114</v>
      </c>
      <c r="C180" s="108" t="s">
        <v>95</v>
      </c>
      <c r="D180" s="108" t="s">
        <v>95</v>
      </c>
      <c r="E180" s="108" t="s">
        <v>95</v>
      </c>
      <c r="F180" s="111">
        <v>-2245.3519999999999</v>
      </c>
      <c r="G180" s="111">
        <v>-3521.4740000000002</v>
      </c>
      <c r="H180" s="111">
        <v>-3835.7819999999997</v>
      </c>
      <c r="I180" s="111">
        <v>-4650.3440000000001</v>
      </c>
      <c r="J180" s="111">
        <v>-4124.04</v>
      </c>
      <c r="K180" s="111">
        <v>-4115.6540000000005</v>
      </c>
      <c r="L180" s="111">
        <v>-4046.0050000000001</v>
      </c>
      <c r="M180" s="96"/>
    </row>
    <row r="181" spans="1:13" s="79" customFormat="1">
      <c r="A181" s="129"/>
      <c r="B181" s="95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96"/>
    </row>
    <row r="182" spans="1:13" ht="16">
      <c r="A182" s="129"/>
      <c r="B182" s="89" t="s">
        <v>117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</row>
    <row r="183" spans="1:13">
      <c r="A183" s="129"/>
      <c r="B183" s="90" t="s">
        <v>21</v>
      </c>
      <c r="C183" s="102">
        <v>-481.11700000000002</v>
      </c>
      <c r="D183" s="102">
        <v>-342.97999999999996</v>
      </c>
      <c r="E183" s="102">
        <v>-221.79199999999992</v>
      </c>
      <c r="F183" s="102">
        <v>-240.01900000000001</v>
      </c>
      <c r="G183" s="102">
        <v>-263.17599999999999</v>
      </c>
      <c r="H183" s="102">
        <v>-188.459</v>
      </c>
      <c r="I183" s="102">
        <v>-144.57799999999997</v>
      </c>
      <c r="J183" s="102">
        <v>-247.45600000000002</v>
      </c>
      <c r="K183" s="102">
        <v>-174.607</v>
      </c>
      <c r="L183" s="102">
        <v>-432.06799999999998</v>
      </c>
    </row>
    <row r="184" spans="1:13">
      <c r="A184" s="129"/>
      <c r="B184" s="91" t="s">
        <v>22</v>
      </c>
      <c r="C184" s="103">
        <v>479.11700000000002</v>
      </c>
      <c r="D184" s="103">
        <v>345.97999999999996</v>
      </c>
      <c r="E184" s="103">
        <v>221.79199999999992</v>
      </c>
      <c r="F184" s="103">
        <v>239.59699999999998</v>
      </c>
      <c r="G184" s="103">
        <v>260.18099999999998</v>
      </c>
      <c r="H184" s="103">
        <v>192.25799999999998</v>
      </c>
      <c r="I184" s="103">
        <v>146.88900000000001</v>
      </c>
      <c r="J184" s="103">
        <v>243.70900000000006</v>
      </c>
      <c r="K184" s="103">
        <v>168.607</v>
      </c>
      <c r="L184" s="103">
        <v>432.06799999999998</v>
      </c>
    </row>
    <row r="185" spans="1:13">
      <c r="A185" s="129"/>
      <c r="B185" s="91" t="s">
        <v>23</v>
      </c>
      <c r="C185" s="103">
        <v>0</v>
      </c>
      <c r="D185" s="103">
        <v>0</v>
      </c>
      <c r="E185" s="103">
        <v>0</v>
      </c>
      <c r="F185" s="103">
        <v>0</v>
      </c>
      <c r="G185" s="103">
        <v>0</v>
      </c>
      <c r="H185" s="103">
        <v>0</v>
      </c>
      <c r="I185" s="103">
        <v>0</v>
      </c>
      <c r="J185" s="103">
        <v>0</v>
      </c>
      <c r="K185" s="103">
        <v>0</v>
      </c>
      <c r="L185" s="103">
        <v>0</v>
      </c>
    </row>
    <row r="186" spans="1:13">
      <c r="A186" s="129"/>
      <c r="B186" s="91" t="s">
        <v>24</v>
      </c>
      <c r="C186" s="103">
        <v>0</v>
      </c>
      <c r="D186" s="103">
        <v>0</v>
      </c>
      <c r="E186" s="103">
        <v>0</v>
      </c>
      <c r="F186" s="103">
        <v>0</v>
      </c>
      <c r="G186" s="103">
        <v>0</v>
      </c>
      <c r="H186" s="103">
        <v>0</v>
      </c>
      <c r="I186" s="103">
        <v>0</v>
      </c>
      <c r="J186" s="103">
        <v>0</v>
      </c>
      <c r="K186" s="103">
        <v>0</v>
      </c>
      <c r="L186" s="103">
        <v>0</v>
      </c>
    </row>
    <row r="187" spans="1:13">
      <c r="A187" s="129"/>
      <c r="B187" s="92" t="s">
        <v>25</v>
      </c>
      <c r="C187" s="94">
        <v>-2</v>
      </c>
      <c r="D187" s="94">
        <v>3</v>
      </c>
      <c r="E187" s="94">
        <v>0</v>
      </c>
      <c r="F187" s="94">
        <v>-0.42200000000002547</v>
      </c>
      <c r="G187" s="94">
        <v>-2.9950000000000045</v>
      </c>
      <c r="H187" s="94">
        <v>3.7989999999999782</v>
      </c>
      <c r="I187" s="94">
        <v>2.3110000000000355</v>
      </c>
      <c r="J187" s="94">
        <v>-3.7469999999999573</v>
      </c>
      <c r="K187" s="94">
        <v>-6</v>
      </c>
      <c r="L187" s="94">
        <v>0</v>
      </c>
    </row>
    <row r="188" spans="1:13">
      <c r="A188" s="129"/>
      <c r="B188" s="91" t="s">
        <v>26</v>
      </c>
      <c r="C188" s="103">
        <v>0</v>
      </c>
      <c r="D188" s="103">
        <v>0</v>
      </c>
      <c r="E188" s="103">
        <v>0</v>
      </c>
      <c r="F188" s="103">
        <v>-4.5780000000000003</v>
      </c>
      <c r="G188" s="103">
        <v>-3.0049999999999999</v>
      </c>
      <c r="H188" s="103">
        <v>-4.7990000000000004</v>
      </c>
      <c r="I188" s="103">
        <v>-3.3109999999999999</v>
      </c>
      <c r="J188" s="103">
        <v>0.74699999999999989</v>
      </c>
      <c r="K188" s="103">
        <v>0</v>
      </c>
      <c r="L188" s="103">
        <v>0</v>
      </c>
    </row>
    <row r="189" spans="1:13">
      <c r="A189" s="129"/>
      <c r="B189" s="92" t="s">
        <v>27</v>
      </c>
      <c r="C189" s="104">
        <v>-2</v>
      </c>
      <c r="D189" s="104">
        <v>3</v>
      </c>
      <c r="E189" s="104">
        <v>0</v>
      </c>
      <c r="F189" s="104">
        <v>-5.0000000000000258</v>
      </c>
      <c r="G189" s="104">
        <v>-6.0000000000000044</v>
      </c>
      <c r="H189" s="104">
        <v>-1.0000000000000222</v>
      </c>
      <c r="I189" s="104">
        <v>-0.99999999999996447</v>
      </c>
      <c r="J189" s="104">
        <v>-2.9999999999999574</v>
      </c>
      <c r="K189" s="104">
        <v>-6</v>
      </c>
      <c r="L189" s="104">
        <v>0</v>
      </c>
    </row>
    <row r="190" spans="1:13">
      <c r="A190" s="129"/>
      <c r="B190" s="109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</row>
    <row r="191" spans="1:13">
      <c r="A191" s="129"/>
      <c r="B191" s="86" t="s">
        <v>126</v>
      </c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</row>
    <row r="192" spans="1:13" s="79" customFormat="1">
      <c r="A192" s="129"/>
      <c r="B192" s="84" t="s">
        <v>101</v>
      </c>
      <c r="C192" s="108" t="s">
        <v>95</v>
      </c>
      <c r="D192" s="108" t="s">
        <v>95</v>
      </c>
      <c r="E192" s="108" t="s">
        <v>95</v>
      </c>
      <c r="F192" s="98">
        <v>0</v>
      </c>
      <c r="G192" s="98">
        <v>0</v>
      </c>
      <c r="H192" s="98">
        <v>0</v>
      </c>
      <c r="I192" s="98">
        <v>0</v>
      </c>
      <c r="J192" s="98">
        <v>0</v>
      </c>
      <c r="K192" s="98">
        <v>0</v>
      </c>
      <c r="L192" s="98">
        <v>0</v>
      </c>
      <c r="M192" s="96"/>
    </row>
    <row r="193" spans="1:14" s="79" customFormat="1">
      <c r="A193" s="129"/>
      <c r="B193" s="84" t="s">
        <v>102</v>
      </c>
      <c r="C193" s="108" t="s">
        <v>95</v>
      </c>
      <c r="D193" s="108" t="s">
        <v>95</v>
      </c>
      <c r="E193" s="108" t="s">
        <v>95</v>
      </c>
      <c r="F193" s="98">
        <v>-1154.8300000000002</v>
      </c>
      <c r="G193" s="98">
        <v>-2156.991</v>
      </c>
      <c r="H193" s="98">
        <v>-388.30599999999998</v>
      </c>
      <c r="I193" s="98">
        <v>-270.995</v>
      </c>
      <c r="J193" s="98">
        <v>-601.03100000000006</v>
      </c>
      <c r="K193" s="98">
        <v>-801.774</v>
      </c>
      <c r="L193" s="98">
        <v>-256.06700000000001</v>
      </c>
      <c r="M193" s="96"/>
    </row>
    <row r="194" spans="1:14" s="79" customFormat="1">
      <c r="A194" s="129"/>
      <c r="B194" s="84" t="s">
        <v>111</v>
      </c>
      <c r="C194" s="108" t="s">
        <v>95</v>
      </c>
      <c r="D194" s="108" t="s">
        <v>95</v>
      </c>
      <c r="E194" s="108" t="s">
        <v>95</v>
      </c>
      <c r="F194" s="98">
        <v>-3179.7886735999996</v>
      </c>
      <c r="G194" s="98">
        <v>-4451.0821904000004</v>
      </c>
      <c r="H194" s="98">
        <v>-4767.6327872000002</v>
      </c>
      <c r="I194" s="98">
        <v>-5574.3653071999997</v>
      </c>
      <c r="J194" s="98">
        <v>-5072.6964912000003</v>
      </c>
      <c r="K194" s="98">
        <v>-5096.7969616000009</v>
      </c>
      <c r="L194" s="98">
        <v>-5043.8969328000003</v>
      </c>
      <c r="M194" s="96"/>
    </row>
    <row r="195" spans="1:14" s="79" customFormat="1">
      <c r="A195" s="129"/>
      <c r="B195" s="84" t="s">
        <v>113</v>
      </c>
      <c r="C195" s="108" t="s">
        <v>95</v>
      </c>
      <c r="D195" s="108" t="s">
        <v>95</v>
      </c>
      <c r="E195" s="108" t="s">
        <v>95</v>
      </c>
      <c r="F195" s="98">
        <v>0</v>
      </c>
      <c r="G195" s="98">
        <v>0</v>
      </c>
      <c r="H195" s="98">
        <v>0</v>
      </c>
      <c r="I195" s="98">
        <v>0</v>
      </c>
      <c r="J195" s="98">
        <v>0</v>
      </c>
      <c r="K195" s="98">
        <v>0</v>
      </c>
      <c r="L195" s="98">
        <v>0</v>
      </c>
      <c r="M195" s="96"/>
    </row>
    <row r="196" spans="1:14" s="79" customFormat="1">
      <c r="A196" s="129"/>
      <c r="B196" s="87" t="s">
        <v>97</v>
      </c>
      <c r="C196" s="99" t="s">
        <v>95</v>
      </c>
      <c r="D196" s="99" t="s">
        <v>95</v>
      </c>
      <c r="E196" s="99" t="s">
        <v>95</v>
      </c>
      <c r="F196" s="99">
        <v>-4334.6186736</v>
      </c>
      <c r="G196" s="99">
        <v>-6608.0731904000004</v>
      </c>
      <c r="H196" s="99">
        <v>-5155.9387871999998</v>
      </c>
      <c r="I196" s="99">
        <v>-5845.3603071999996</v>
      </c>
      <c r="J196" s="99">
        <v>-5673.7274912000003</v>
      </c>
      <c r="K196" s="99">
        <v>-5898.5709616000013</v>
      </c>
      <c r="L196" s="99">
        <v>-5299.9639328000003</v>
      </c>
      <c r="M196" s="96"/>
    </row>
    <row r="197" spans="1:14" s="79" customFormat="1">
      <c r="A197" s="129"/>
      <c r="B197" s="84" t="s">
        <v>98</v>
      </c>
      <c r="C197" s="108" t="s">
        <v>95</v>
      </c>
      <c r="D197" s="108" t="s">
        <v>95</v>
      </c>
      <c r="E197" s="108" t="s">
        <v>95</v>
      </c>
      <c r="F197" s="98">
        <v>-952.09367359999999</v>
      </c>
      <c r="G197" s="98">
        <v>-947.48319040000001</v>
      </c>
      <c r="H197" s="98">
        <v>-945.59878720000006</v>
      </c>
      <c r="I197" s="98">
        <v>-948.53030720000004</v>
      </c>
      <c r="J197" s="98">
        <v>-956.42349120000006</v>
      </c>
      <c r="K197" s="98">
        <v>-987.24996160000001</v>
      </c>
      <c r="L197" s="98">
        <v>-987.04393279999999</v>
      </c>
      <c r="M197" s="96"/>
      <c r="N197" s="79" t="s">
        <v>96</v>
      </c>
    </row>
    <row r="198" spans="1:14" s="79" customFormat="1">
      <c r="A198" s="129"/>
      <c r="B198" s="84" t="s">
        <v>99</v>
      </c>
      <c r="C198" s="108" t="s">
        <v>95</v>
      </c>
      <c r="D198" s="108" t="s">
        <v>95</v>
      </c>
      <c r="E198" s="108" t="s">
        <v>95</v>
      </c>
      <c r="F198" s="98">
        <v>-2258.6949999999997</v>
      </c>
      <c r="G198" s="98">
        <v>-3540.5990000000002</v>
      </c>
      <c r="H198" s="98">
        <v>-3860.0340000000001</v>
      </c>
      <c r="I198" s="98">
        <v>-4664.835</v>
      </c>
      <c r="J198" s="98">
        <v>-4158.2730000000001</v>
      </c>
      <c r="K198" s="98">
        <v>-4157.5470000000005</v>
      </c>
      <c r="L198" s="98">
        <v>-4104.8530000000001</v>
      </c>
      <c r="M198" s="96"/>
    </row>
    <row r="199" spans="1:14" s="79" customFormat="1">
      <c r="A199" s="129"/>
      <c r="B199" s="84" t="s">
        <v>100</v>
      </c>
      <c r="C199" s="108" t="s">
        <v>95</v>
      </c>
      <c r="D199" s="108" t="s">
        <v>95</v>
      </c>
      <c r="E199" s="108" t="s">
        <v>95</v>
      </c>
      <c r="F199" s="98">
        <v>-1123.8300000000002</v>
      </c>
      <c r="G199" s="98">
        <v>-2119.991</v>
      </c>
      <c r="H199" s="98">
        <v>-350.30599999999998</v>
      </c>
      <c r="I199" s="98">
        <v>-231.995</v>
      </c>
      <c r="J199" s="98">
        <v>-559.03100000000006</v>
      </c>
      <c r="K199" s="98">
        <v>-753.774</v>
      </c>
      <c r="L199" s="98">
        <v>-208.06700000000001</v>
      </c>
      <c r="M199" s="96"/>
    </row>
    <row r="200" spans="1:14" s="79" customFormat="1">
      <c r="A200" s="129"/>
      <c r="B200" s="87" t="s">
        <v>103</v>
      </c>
      <c r="C200" s="99" t="s">
        <v>95</v>
      </c>
      <c r="D200" s="99" t="s">
        <v>95</v>
      </c>
      <c r="E200" s="99" t="s">
        <v>95</v>
      </c>
      <c r="F200" s="99">
        <v>-4334.6186736</v>
      </c>
      <c r="G200" s="99">
        <v>-6608.0731904000004</v>
      </c>
      <c r="H200" s="99">
        <v>-5155.9387871999998</v>
      </c>
      <c r="I200" s="99">
        <v>-5845.3603071999996</v>
      </c>
      <c r="J200" s="99">
        <v>-5673.7274912000003</v>
      </c>
      <c r="K200" s="99">
        <v>-5898.5709616000013</v>
      </c>
      <c r="L200" s="99">
        <v>-5299.9639328000003</v>
      </c>
      <c r="M200" s="96"/>
    </row>
    <row r="201" spans="1:14" s="79" customFormat="1">
      <c r="A201" s="126"/>
      <c r="B201" s="127"/>
      <c r="C201" s="120"/>
      <c r="D201" s="120"/>
      <c r="E201" s="120"/>
      <c r="F201" s="120"/>
      <c r="G201" s="120"/>
      <c r="H201" s="108"/>
      <c r="I201" s="108"/>
      <c r="J201" s="108"/>
      <c r="K201" s="108"/>
      <c r="L201" s="108"/>
      <c r="M201" s="96"/>
    </row>
    <row r="202" spans="1:14" s="79" customFormat="1">
      <c r="A202" s="126"/>
      <c r="B202" s="97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96"/>
    </row>
    <row r="203" spans="1:14" ht="16">
      <c r="A203" s="130" t="s">
        <v>125</v>
      </c>
      <c r="B203" s="118" t="s">
        <v>118</v>
      </c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</row>
    <row r="204" spans="1:14">
      <c r="A204" s="130"/>
      <c r="B204" s="123" t="s">
        <v>21</v>
      </c>
      <c r="C204" s="102">
        <v>7107.2240000000002</v>
      </c>
      <c r="D204" s="102">
        <v>9148.2039999999997</v>
      </c>
      <c r="E204" s="102">
        <v>8782.2690000000002</v>
      </c>
      <c r="F204" s="102">
        <v>10546.218999999997</v>
      </c>
      <c r="G204" s="102">
        <v>8530.6589999999997</v>
      </c>
      <c r="H204" s="102">
        <v>10064.035</v>
      </c>
      <c r="I204" s="102">
        <v>9392.5159999999996</v>
      </c>
      <c r="J204" s="102">
        <v>10791.504999999997</v>
      </c>
      <c r="K204" s="102">
        <v>9029.0139999999992</v>
      </c>
      <c r="L204" s="102">
        <v>10177.700000000001</v>
      </c>
    </row>
    <row r="205" spans="1:14">
      <c r="A205" s="130"/>
      <c r="B205" s="124" t="s">
        <v>22</v>
      </c>
      <c r="C205" s="103">
        <v>-7016.7140000000009</v>
      </c>
      <c r="D205" s="103">
        <v>-9279.3449999999975</v>
      </c>
      <c r="E205" s="103">
        <v>-8226.3640000000032</v>
      </c>
      <c r="F205" s="103">
        <v>-10063.23599999999</v>
      </c>
      <c r="G205" s="103">
        <v>-8382.7699999999986</v>
      </c>
      <c r="H205" s="103">
        <v>-9442.4290000000019</v>
      </c>
      <c r="I205" s="103">
        <v>-8733.7139999999999</v>
      </c>
      <c r="J205" s="103">
        <v>-10469.186000000002</v>
      </c>
      <c r="K205" s="103">
        <v>-8830.1949999999979</v>
      </c>
      <c r="L205" s="103">
        <v>-9551.116</v>
      </c>
    </row>
    <row r="206" spans="1:14">
      <c r="A206" s="130"/>
      <c r="B206" s="124" t="s">
        <v>23</v>
      </c>
      <c r="C206" s="103">
        <v>42.7</v>
      </c>
      <c r="D206" s="103">
        <v>67.275999999999996</v>
      </c>
      <c r="E206" s="103">
        <v>42.521000000000015</v>
      </c>
      <c r="F206" s="103">
        <v>12.629999999999995</v>
      </c>
      <c r="G206" s="103">
        <v>46.718000000000004</v>
      </c>
      <c r="H206" s="103">
        <v>42.635999999999996</v>
      </c>
      <c r="I206" s="103">
        <v>81.196000000000012</v>
      </c>
      <c r="J206" s="103">
        <v>-62.76100000000001</v>
      </c>
      <c r="K206" s="103">
        <v>73.343000000000004</v>
      </c>
      <c r="L206" s="103">
        <v>64.938000000000002</v>
      </c>
    </row>
    <row r="207" spans="1:14">
      <c r="A207" s="130"/>
      <c r="B207" s="124" t="s">
        <v>24</v>
      </c>
      <c r="C207" s="103">
        <v>-138.779</v>
      </c>
      <c r="D207" s="103">
        <v>-142.50400000000002</v>
      </c>
      <c r="E207" s="103">
        <v>-146.88599999999997</v>
      </c>
      <c r="F207" s="103">
        <v>-165.38099999999997</v>
      </c>
      <c r="G207" s="103">
        <v>-214.24</v>
      </c>
      <c r="H207" s="103">
        <v>-213.78800000000001</v>
      </c>
      <c r="I207" s="103">
        <v>-230.27199999999993</v>
      </c>
      <c r="J207" s="103">
        <v>-235.0320000000001</v>
      </c>
      <c r="K207" s="103">
        <v>-227.846</v>
      </c>
      <c r="L207" s="103">
        <v>-231.36899999999997</v>
      </c>
    </row>
    <row r="208" spans="1:14">
      <c r="A208" s="130"/>
      <c r="B208" s="92" t="s">
        <v>25</v>
      </c>
      <c r="C208" s="94">
        <v>-5.5690000000006989</v>
      </c>
      <c r="D208" s="94">
        <v>-206.36899999999781</v>
      </c>
      <c r="E208" s="94">
        <v>451.53999999999701</v>
      </c>
      <c r="F208" s="94">
        <v>330.23200000000747</v>
      </c>
      <c r="G208" s="94">
        <v>-19.632999999998958</v>
      </c>
      <c r="H208" s="94">
        <v>450.4539999999979</v>
      </c>
      <c r="I208" s="94">
        <v>509.72599999999977</v>
      </c>
      <c r="J208" s="94">
        <v>24.525999999995747</v>
      </c>
      <c r="K208" s="94">
        <v>44.316000000001338</v>
      </c>
      <c r="L208" s="94">
        <v>460.15300000000076</v>
      </c>
    </row>
    <row r="209" spans="1:14">
      <c r="A209" s="130"/>
      <c r="B209" s="124" t="s">
        <v>26</v>
      </c>
      <c r="C209" s="103">
        <v>-5.6700000000000017</v>
      </c>
      <c r="D209" s="103">
        <v>7.3850000000000051</v>
      </c>
      <c r="E209" s="103">
        <v>8.7599999999999909</v>
      </c>
      <c r="F209" s="103">
        <v>11.007999999999996</v>
      </c>
      <c r="G209" s="103">
        <v>-1.0249999999999986</v>
      </c>
      <c r="H209" s="103">
        <v>1.0180000000000007</v>
      </c>
      <c r="I209" s="103">
        <v>-15.420000000000009</v>
      </c>
      <c r="J209" s="103">
        <v>-8.8019999999999925</v>
      </c>
      <c r="K209" s="103">
        <v>-60.746000000000002</v>
      </c>
      <c r="L209" s="103">
        <v>40.444000000000003</v>
      </c>
    </row>
    <row r="210" spans="1:14">
      <c r="A210" s="130"/>
      <c r="B210" s="92" t="s">
        <v>27</v>
      </c>
      <c r="C210" s="104">
        <v>-11.239000000000701</v>
      </c>
      <c r="D210" s="104">
        <v>-198.98399999999782</v>
      </c>
      <c r="E210" s="104">
        <v>460.299999999997</v>
      </c>
      <c r="F210" s="104">
        <v>341.24000000000746</v>
      </c>
      <c r="G210" s="104">
        <v>-20.657999999998957</v>
      </c>
      <c r="H210" s="104">
        <v>451.47199999999793</v>
      </c>
      <c r="I210" s="104">
        <v>494.30599999999976</v>
      </c>
      <c r="J210" s="104">
        <v>15.723999999995755</v>
      </c>
      <c r="K210" s="104">
        <v>-16.429999999998664</v>
      </c>
      <c r="L210" s="104">
        <v>500.59700000000078</v>
      </c>
    </row>
    <row r="211" spans="1:14">
      <c r="A211" s="130"/>
      <c r="B211" s="122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</row>
    <row r="212" spans="1:14">
      <c r="A212" s="130"/>
      <c r="B212" s="86" t="s">
        <v>126</v>
      </c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</row>
    <row r="213" spans="1:14" s="79" customFormat="1">
      <c r="A213" s="130"/>
      <c r="B213" s="84" t="s">
        <v>101</v>
      </c>
      <c r="C213" s="108" t="s">
        <v>95</v>
      </c>
      <c r="D213" s="108" t="s">
        <v>95</v>
      </c>
      <c r="E213" s="108" t="s">
        <v>95</v>
      </c>
      <c r="F213" s="114">
        <v>7315.9599999999991</v>
      </c>
      <c r="G213" s="114">
        <v>8202.3410000000003</v>
      </c>
      <c r="H213" s="114">
        <v>8040.7170000000006</v>
      </c>
      <c r="I213" s="114">
        <v>7950.1579999999994</v>
      </c>
      <c r="J213" s="114">
        <v>8075.2579999999989</v>
      </c>
      <c r="K213" s="114">
        <v>7971.0159999999996</v>
      </c>
      <c r="L213" s="114">
        <v>8013.2499999999991</v>
      </c>
      <c r="M213" s="96"/>
    </row>
    <row r="214" spans="1:14" s="79" customFormat="1">
      <c r="A214" s="130"/>
      <c r="B214" s="84" t="s">
        <v>102</v>
      </c>
      <c r="C214" s="108" t="s">
        <v>95</v>
      </c>
      <c r="D214" s="108" t="s">
        <v>95</v>
      </c>
      <c r="E214" s="108" t="s">
        <v>95</v>
      </c>
      <c r="F214" s="114">
        <v>11485.095999999998</v>
      </c>
      <c r="G214" s="114">
        <v>12768.592999999999</v>
      </c>
      <c r="H214" s="114">
        <v>14223.726999999997</v>
      </c>
      <c r="I214" s="114">
        <v>14683.744999999999</v>
      </c>
      <c r="J214" s="114">
        <v>13249.459000000001</v>
      </c>
      <c r="K214" s="114">
        <v>13726.552999999998</v>
      </c>
      <c r="L214" s="114">
        <v>14333.888999999999</v>
      </c>
      <c r="M214" s="96"/>
    </row>
    <row r="215" spans="1:14" s="79" customFormat="1">
      <c r="A215" s="130"/>
      <c r="B215" s="84" t="s">
        <v>111</v>
      </c>
      <c r="C215" s="108" t="s">
        <v>95</v>
      </c>
      <c r="D215" s="108" t="s">
        <v>95</v>
      </c>
      <c r="E215" s="108" t="s">
        <v>95</v>
      </c>
      <c r="F215" s="114">
        <v>0</v>
      </c>
      <c r="G215" s="114">
        <v>0</v>
      </c>
      <c r="H215" s="114">
        <v>0</v>
      </c>
      <c r="I215" s="114">
        <v>0</v>
      </c>
      <c r="J215" s="114">
        <v>0</v>
      </c>
      <c r="K215" s="114">
        <v>0</v>
      </c>
      <c r="L215" s="114">
        <v>0</v>
      </c>
      <c r="M215" s="96"/>
    </row>
    <row r="216" spans="1:14" s="79" customFormat="1">
      <c r="A216" s="130"/>
      <c r="B216" s="84" t="s">
        <v>113</v>
      </c>
      <c r="C216" s="108" t="s">
        <v>95</v>
      </c>
      <c r="D216" s="108" t="s">
        <v>95</v>
      </c>
      <c r="E216" s="108" t="s">
        <v>95</v>
      </c>
      <c r="F216" s="114">
        <v>197.4669999999997</v>
      </c>
      <c r="G216" s="114">
        <v>182.13699999999989</v>
      </c>
      <c r="H216" s="114">
        <v>180.84299999999877</v>
      </c>
      <c r="I216" s="114">
        <v>190.27999999999989</v>
      </c>
      <c r="J216" s="114">
        <v>282.97400000000118</v>
      </c>
      <c r="K216" s="114">
        <v>769.89400000000023</v>
      </c>
      <c r="L216" s="114">
        <v>117.59600000000057</v>
      </c>
      <c r="M216" s="96"/>
    </row>
    <row r="217" spans="1:14" s="79" customFormat="1">
      <c r="A217" s="130"/>
      <c r="B217" s="87" t="s">
        <v>97</v>
      </c>
      <c r="C217" s="99" t="s">
        <v>95</v>
      </c>
      <c r="D217" s="99" t="s">
        <v>95</v>
      </c>
      <c r="E217" s="99" t="s">
        <v>95</v>
      </c>
      <c r="F217" s="99">
        <v>18998.522999999997</v>
      </c>
      <c r="G217" s="99">
        <v>21153.071</v>
      </c>
      <c r="H217" s="99">
        <v>22445.286999999993</v>
      </c>
      <c r="I217" s="99">
        <v>22824.182999999997</v>
      </c>
      <c r="J217" s="99">
        <v>21607.691000000003</v>
      </c>
      <c r="K217" s="99">
        <v>22467.462999999996</v>
      </c>
      <c r="L217" s="99">
        <v>22464.735000000001</v>
      </c>
      <c r="M217" s="96"/>
    </row>
    <row r="218" spans="1:14" s="79" customFormat="1">
      <c r="A218" s="130"/>
      <c r="B218" s="84" t="s">
        <v>98</v>
      </c>
      <c r="C218" s="108" t="s">
        <v>95</v>
      </c>
      <c r="D218" s="108" t="s">
        <v>95</v>
      </c>
      <c r="E218" s="108" t="s">
        <v>95</v>
      </c>
      <c r="F218" s="114">
        <v>4127.5590000000011</v>
      </c>
      <c r="G218" s="114">
        <v>4014.5539999999992</v>
      </c>
      <c r="H218" s="114">
        <v>3660.2580000000003</v>
      </c>
      <c r="I218" s="114">
        <v>4084.3640000000009</v>
      </c>
      <c r="J218" s="114">
        <v>4260.9260000000004</v>
      </c>
      <c r="K218" s="114">
        <v>4425.2880000000005</v>
      </c>
      <c r="L218" s="114">
        <v>4801.6099999999988</v>
      </c>
      <c r="M218" s="96"/>
      <c r="N218" s="79" t="s">
        <v>96</v>
      </c>
    </row>
    <row r="219" spans="1:14" s="79" customFormat="1">
      <c r="A219" s="130"/>
      <c r="B219" s="84" t="s">
        <v>99</v>
      </c>
      <c r="C219" s="108" t="s">
        <v>95</v>
      </c>
      <c r="D219" s="108" t="s">
        <v>95</v>
      </c>
      <c r="E219" s="108" t="s">
        <v>95</v>
      </c>
      <c r="F219" s="114">
        <v>3126.5849999999991</v>
      </c>
      <c r="G219" s="114">
        <v>5717.1200000000008</v>
      </c>
      <c r="H219" s="114">
        <v>5493.7860000000001</v>
      </c>
      <c r="I219" s="114">
        <v>6165.4830000000011</v>
      </c>
      <c r="J219" s="114">
        <v>5264.4219999999996</v>
      </c>
      <c r="K219" s="114">
        <v>5656.9429999999993</v>
      </c>
      <c r="L219" s="114">
        <v>4490.6140000000005</v>
      </c>
      <c r="M219" s="96"/>
    </row>
    <row r="220" spans="1:14" s="79" customFormat="1">
      <c r="A220" s="130"/>
      <c r="B220" s="84" t="s">
        <v>100</v>
      </c>
      <c r="C220" s="108" t="s">
        <v>95</v>
      </c>
      <c r="D220" s="108" t="s">
        <v>95</v>
      </c>
      <c r="E220" s="108" t="s">
        <v>95</v>
      </c>
      <c r="F220" s="114">
        <v>11744.380999999999</v>
      </c>
      <c r="G220" s="114">
        <v>11421.398999999999</v>
      </c>
      <c r="H220" s="114">
        <v>13291.241999999998</v>
      </c>
      <c r="I220" s="114">
        <v>12574.334999999997</v>
      </c>
      <c r="J220" s="114">
        <v>12082.341999999999</v>
      </c>
      <c r="K220" s="114">
        <v>12385.231000000002</v>
      </c>
      <c r="L220" s="114">
        <v>13172.511999999999</v>
      </c>
      <c r="M220" s="96"/>
    </row>
    <row r="221" spans="1:14" s="79" customFormat="1">
      <c r="A221" s="130"/>
      <c r="B221" s="87" t="s">
        <v>103</v>
      </c>
      <c r="C221" s="99" t="s">
        <v>95</v>
      </c>
      <c r="D221" s="99" t="s">
        <v>95</v>
      </c>
      <c r="E221" s="99" t="s">
        <v>95</v>
      </c>
      <c r="F221" s="99">
        <v>18998.525000000001</v>
      </c>
      <c r="G221" s="99">
        <v>21153.072999999997</v>
      </c>
      <c r="H221" s="99">
        <v>22445.286</v>
      </c>
      <c r="I221" s="99">
        <v>22824.182000000001</v>
      </c>
      <c r="J221" s="99">
        <v>21607.69</v>
      </c>
      <c r="K221" s="99">
        <v>22467.462</v>
      </c>
      <c r="L221" s="99">
        <v>22464.735999999997</v>
      </c>
      <c r="M221" s="96"/>
    </row>
    <row r="222" spans="1:14">
      <c r="A222" s="130"/>
      <c r="B222" s="122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</row>
    <row r="223" spans="1:14" s="79" customFormat="1">
      <c r="A223" s="130"/>
      <c r="B223" s="95" t="s">
        <v>114</v>
      </c>
      <c r="C223" s="108" t="s">
        <v>95</v>
      </c>
      <c r="D223" s="108" t="s">
        <v>95</v>
      </c>
      <c r="E223" s="108" t="s">
        <v>95</v>
      </c>
      <c r="F223" s="121">
        <v>-1470.204</v>
      </c>
      <c r="G223" s="121">
        <v>-3440.1779999999999</v>
      </c>
      <c r="H223" s="121">
        <v>-4268.0569999999998</v>
      </c>
      <c r="I223" s="121">
        <v>-4859.5959999999995</v>
      </c>
      <c r="J223" s="121">
        <v>-2652.846</v>
      </c>
      <c r="K223" s="121">
        <v>-2605.288</v>
      </c>
      <c r="L223" s="121">
        <v>-2067.424</v>
      </c>
      <c r="M223" s="96"/>
    </row>
    <row r="224" spans="1:14">
      <c r="B224" s="122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</row>
    <row r="225" spans="2:12">
      <c r="B225" s="80" t="s">
        <v>127</v>
      </c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</row>
    <row r="226" spans="2:12">
      <c r="B226" s="80" t="s">
        <v>128</v>
      </c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</row>
    <row r="227" spans="2:12">
      <c r="B227" s="80" t="s">
        <v>129</v>
      </c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</row>
  </sheetData>
  <mergeCells count="3">
    <mergeCell ref="A8:A157"/>
    <mergeCell ref="A160:A200"/>
    <mergeCell ref="A203:A223"/>
  </mergeCells>
  <pageMargins left="0.70866141732283472" right="0.70866141732283472" top="0.74803149606299213" bottom="0.74803149606299213" header="0.31496062992125984" footer="0.31496062992125984"/>
  <pageSetup paperSize="9" scale="45" fitToHeight="2" orientation="portrait" r:id="rId1"/>
  <rowBreaks count="1" manualBreakCount="1"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7643-04A4-4F4C-A522-FD7CA40089C9}">
  <sheetPr codeName="Ark3"/>
  <dimension ref="A1:O61"/>
  <sheetViews>
    <sheetView workbookViewId="0">
      <selection activeCell="Q43" sqref="Q43"/>
    </sheetView>
  </sheetViews>
  <sheetFormatPr baseColWidth="10" defaultColWidth="10.6640625" defaultRowHeight="14" outlineLevelRow="1"/>
  <cols>
    <col min="1" max="1" width="22.6640625" customWidth="1"/>
  </cols>
  <sheetData>
    <row r="1" spans="1:15">
      <c r="D1" s="42">
        <v>2012</v>
      </c>
      <c r="E1" s="42">
        <v>2008</v>
      </c>
      <c r="F1" s="40">
        <v>2006</v>
      </c>
      <c r="G1" s="41">
        <v>2003</v>
      </c>
      <c r="H1" s="40">
        <v>1912</v>
      </c>
      <c r="I1" s="40">
        <v>1909</v>
      </c>
      <c r="J1" s="40">
        <v>1906</v>
      </c>
      <c r="K1" s="41">
        <v>1903</v>
      </c>
      <c r="L1" s="40">
        <v>1812</v>
      </c>
      <c r="M1" s="40">
        <v>1809</v>
      </c>
      <c r="N1" s="40">
        <v>1806</v>
      </c>
      <c r="O1" s="41">
        <v>1803</v>
      </c>
    </row>
    <row r="2" spans="1:15" ht="19">
      <c r="D2" s="131">
        <v>2020</v>
      </c>
      <c r="E2" s="131"/>
      <c r="F2" s="131"/>
      <c r="G2" s="131"/>
      <c r="H2" s="131">
        <v>2019</v>
      </c>
      <c r="I2" s="131"/>
      <c r="J2" s="131"/>
      <c r="K2" s="132"/>
      <c r="L2" s="133">
        <v>2018</v>
      </c>
      <c r="M2" s="134"/>
      <c r="N2" s="134"/>
      <c r="O2" s="135"/>
    </row>
    <row r="3" spans="1:15" ht="15">
      <c r="D3" s="43" t="s">
        <v>39</v>
      </c>
      <c r="E3" s="43" t="s">
        <v>40</v>
      </c>
      <c r="F3" s="2" t="s">
        <v>41</v>
      </c>
      <c r="G3" s="3" t="s">
        <v>42</v>
      </c>
      <c r="H3" s="2" t="s">
        <v>39</v>
      </c>
      <c r="I3" s="2" t="s">
        <v>40</v>
      </c>
      <c r="J3" s="2" t="s">
        <v>41</v>
      </c>
      <c r="K3" s="3" t="s">
        <v>42</v>
      </c>
      <c r="L3" s="4" t="s">
        <v>39</v>
      </c>
      <c r="M3" s="4" t="s">
        <v>40</v>
      </c>
      <c r="N3" s="4" t="s">
        <v>41</v>
      </c>
      <c r="O3" s="5" t="s">
        <v>42</v>
      </c>
    </row>
    <row r="4" spans="1:15">
      <c r="A4" s="77" t="s">
        <v>89</v>
      </c>
    </row>
    <row r="5" spans="1:15">
      <c r="A5" s="62" t="s">
        <v>29</v>
      </c>
      <c r="B5" s="63" t="s">
        <v>59</v>
      </c>
      <c r="C5" s="63"/>
      <c r="D5" s="70"/>
      <c r="E5" s="71"/>
      <c r="F5" s="71">
        <v>18332.084999999999</v>
      </c>
      <c r="G5" s="72">
        <v>8442.5329999999976</v>
      </c>
      <c r="H5" s="70">
        <v>36569.087</v>
      </c>
      <c r="I5" s="71">
        <v>26530.421999999999</v>
      </c>
      <c r="J5" s="71">
        <v>17578.055999999997</v>
      </c>
      <c r="K5" s="72">
        <v>8075.8090000000002</v>
      </c>
      <c r="L5" s="70">
        <v>33973.686999999991</v>
      </c>
      <c r="M5" s="71">
        <v>24210.122000000003</v>
      </c>
      <c r="N5" s="71">
        <v>15666.149999999998</v>
      </c>
      <c r="O5" s="72">
        <v>6956.7209999999995</v>
      </c>
    </row>
    <row r="6" spans="1:15">
      <c r="A6" s="64" t="s">
        <v>30</v>
      </c>
      <c r="B6" s="38"/>
      <c r="C6" s="38"/>
      <c r="D6" s="15"/>
      <c r="E6" s="73"/>
      <c r="F6" s="73">
        <v>-17671.833333333328</v>
      </c>
      <c r="G6" s="17">
        <v>-8330.8859999999986</v>
      </c>
      <c r="H6" s="15">
        <v>-35034.398666666668</v>
      </c>
      <c r="I6" s="73">
        <v>-25233.714833333332</v>
      </c>
      <c r="J6" s="73">
        <v>-16960.242999999999</v>
      </c>
      <c r="K6" s="17">
        <v>-7989.6843333333309</v>
      </c>
      <c r="L6" s="15">
        <v>-33271.904666666655</v>
      </c>
      <c r="M6" s="73">
        <v>-23815.174333333336</v>
      </c>
      <c r="N6" s="73">
        <v>-15809.595666666664</v>
      </c>
      <c r="O6" s="17">
        <v>-6926.6566666666677</v>
      </c>
    </row>
    <row r="7" spans="1:15">
      <c r="A7" s="64" t="s">
        <v>31</v>
      </c>
      <c r="B7" s="38" t="s">
        <v>60</v>
      </c>
      <c r="C7" s="38"/>
      <c r="D7" s="15"/>
      <c r="E7" s="73"/>
      <c r="F7" s="73">
        <v>11.670000000000016</v>
      </c>
      <c r="G7" s="17">
        <v>5.362000000000009</v>
      </c>
      <c r="H7" s="15">
        <v>-66.75200000000001</v>
      </c>
      <c r="I7" s="73">
        <v>30.053000000000011</v>
      </c>
      <c r="J7" s="73">
        <v>20.353999999999999</v>
      </c>
      <c r="K7" s="17">
        <v>7.845000000000006</v>
      </c>
      <c r="L7" s="15">
        <v>39.409999999999982</v>
      </c>
      <c r="M7" s="73">
        <v>24.858000000000018</v>
      </c>
      <c r="N7" s="73">
        <v>19.076999999999998</v>
      </c>
      <c r="O7" s="17">
        <v>5.6120000000000019</v>
      </c>
    </row>
    <row r="8" spans="1:15">
      <c r="A8" s="64" t="s">
        <v>32</v>
      </c>
      <c r="B8" s="38" t="s">
        <v>61</v>
      </c>
      <c r="C8" s="38"/>
      <c r="D8" s="15"/>
      <c r="E8" s="73"/>
      <c r="F8" s="73">
        <v>-1.3919999999999999</v>
      </c>
      <c r="G8" s="17">
        <v>0</v>
      </c>
      <c r="H8" s="15">
        <v>-0.73799999999999999</v>
      </c>
      <c r="I8" s="73">
        <v>0</v>
      </c>
      <c r="J8" s="73">
        <v>0</v>
      </c>
      <c r="K8" s="17">
        <v>0</v>
      </c>
      <c r="L8" s="15">
        <v>0</v>
      </c>
      <c r="M8" s="73">
        <v>-0.80500000000000005</v>
      </c>
      <c r="N8" s="73">
        <v>-0.81200000000000006</v>
      </c>
      <c r="O8" s="17">
        <v>0</v>
      </c>
    </row>
    <row r="9" spans="1:15">
      <c r="A9" s="64" t="s">
        <v>33</v>
      </c>
      <c r="B9" s="65" t="s">
        <v>62</v>
      </c>
      <c r="C9" s="66"/>
      <c r="D9" s="15"/>
      <c r="E9" s="73"/>
      <c r="F9" s="73">
        <v>-454.488</v>
      </c>
      <c r="G9" s="17">
        <v>-226.172</v>
      </c>
      <c r="H9" s="15">
        <v>-886.38300000000004</v>
      </c>
      <c r="I9" s="73">
        <v>-656.05</v>
      </c>
      <c r="J9" s="73">
        <v>-427.19900000000001</v>
      </c>
      <c r="K9" s="17">
        <v>-213.50300000000001</v>
      </c>
      <c r="L9" s="15">
        <v>-587.10699999999997</v>
      </c>
      <c r="M9" s="73">
        <v>-426.024</v>
      </c>
      <c r="N9" s="73">
        <v>-279.29500000000002</v>
      </c>
      <c r="O9" s="17">
        <v>-137.21799999999999</v>
      </c>
    </row>
    <row r="10" spans="1:15">
      <c r="A10" s="67" t="s">
        <v>34</v>
      </c>
      <c r="B10" s="39" t="s">
        <v>63</v>
      </c>
      <c r="C10" s="38"/>
      <c r="D10" s="74"/>
      <c r="E10" s="75"/>
      <c r="F10" s="75">
        <v>216.04166666666663</v>
      </c>
      <c r="G10" s="76">
        <v>-109.16300000000001</v>
      </c>
      <c r="H10" s="74">
        <v>580.81533333333323</v>
      </c>
      <c r="I10" s="75">
        <v>670.71016666666674</v>
      </c>
      <c r="J10" s="75">
        <v>210.96799999999996</v>
      </c>
      <c r="K10" s="76">
        <v>-119.53333333333339</v>
      </c>
      <c r="L10" s="74">
        <v>154.08533333333321</v>
      </c>
      <c r="M10" s="75">
        <v>-7.023333333333369</v>
      </c>
      <c r="N10" s="75">
        <v>-404.47566666666665</v>
      </c>
      <c r="O10" s="76">
        <v>-101.54166666666669</v>
      </c>
    </row>
    <row r="11" spans="1:15">
      <c r="A11" s="64" t="s">
        <v>35</v>
      </c>
      <c r="B11" s="38" t="s">
        <v>64</v>
      </c>
      <c r="C11" s="38"/>
      <c r="D11" s="15"/>
      <c r="E11" s="73"/>
      <c r="F11" s="73">
        <v>35.832000000000001</v>
      </c>
      <c r="G11" s="17">
        <v>16.406000000000002</v>
      </c>
      <c r="H11" s="15">
        <v>55.893000000000001</v>
      </c>
      <c r="I11" s="73">
        <v>46.439</v>
      </c>
      <c r="J11" s="73">
        <v>45.265000000000001</v>
      </c>
      <c r="K11" s="17">
        <v>20.274000000000001</v>
      </c>
      <c r="L11" s="15">
        <v>71.693999999999988</v>
      </c>
      <c r="M11" s="73">
        <v>46.382999999999996</v>
      </c>
      <c r="N11" s="73">
        <v>28.715</v>
      </c>
      <c r="O11" s="17">
        <v>6.4459999999999997</v>
      </c>
    </row>
    <row r="12" spans="1:15">
      <c r="A12" s="68" t="s">
        <v>36</v>
      </c>
      <c r="B12" s="65" t="s">
        <v>65</v>
      </c>
      <c r="C12" s="66"/>
      <c r="D12" s="15"/>
      <c r="E12" s="73"/>
      <c r="F12" s="73">
        <v>-57.616</v>
      </c>
      <c r="G12" s="17">
        <v>-71.94</v>
      </c>
      <c r="H12" s="15">
        <v>-54.344000000000008</v>
      </c>
      <c r="I12" s="73">
        <v>-38.982912000000006</v>
      </c>
      <c r="J12" s="73">
        <v>-30.894000000000002</v>
      </c>
      <c r="K12" s="17">
        <v>-15.293000000000001</v>
      </c>
      <c r="L12" s="15">
        <v>-29.802000000000007</v>
      </c>
      <c r="M12" s="73">
        <v>-16.406000000000002</v>
      </c>
      <c r="N12" s="73">
        <v>-12.116999999999997</v>
      </c>
      <c r="O12" s="17">
        <v>-5.495000000000001</v>
      </c>
    </row>
    <row r="13" spans="1:15">
      <c r="A13" s="69" t="s">
        <v>37</v>
      </c>
      <c r="B13" s="39" t="s">
        <v>66</v>
      </c>
      <c r="C13" s="38"/>
      <c r="D13" s="74"/>
      <c r="E13" s="75"/>
      <c r="F13" s="75">
        <v>194.25766666666664</v>
      </c>
      <c r="G13" s="76">
        <v>-164.69699999999997</v>
      </c>
      <c r="H13" s="74">
        <v>582.36433333333343</v>
      </c>
      <c r="I13" s="75">
        <v>678.16625466666665</v>
      </c>
      <c r="J13" s="75">
        <v>225.33900000000006</v>
      </c>
      <c r="K13" s="76">
        <v>-114.55233333333342</v>
      </c>
      <c r="L13" s="74">
        <v>195.97733333333326</v>
      </c>
      <c r="M13" s="75">
        <v>22.953666666666635</v>
      </c>
      <c r="N13" s="75">
        <v>-387.8776666666667</v>
      </c>
      <c r="O13" s="76">
        <v>-100.59066666666669</v>
      </c>
    </row>
    <row r="15" spans="1:15">
      <c r="A15" t="s">
        <v>90</v>
      </c>
    </row>
    <row r="16" spans="1:15" hidden="1" outlineLevel="1">
      <c r="A16" t="s">
        <v>91</v>
      </c>
    </row>
    <row r="17" spans="1:15" hidden="1" outlineLevel="1">
      <c r="A17" s="62" t="s">
        <v>29</v>
      </c>
      <c r="B17" s="63" t="s">
        <v>59</v>
      </c>
      <c r="C17" s="63">
        <v>2000</v>
      </c>
      <c r="D17" s="70"/>
      <c r="E17" s="71"/>
      <c r="F17" s="71">
        <v>4.2679999999999998</v>
      </c>
      <c r="G17" s="72">
        <v>-315.84300000000002</v>
      </c>
      <c r="H17" s="70">
        <v>652.79200000000003</v>
      </c>
      <c r="I17" s="71">
        <v>-495.41399999999999</v>
      </c>
      <c r="J17" s="71">
        <v>790.923</v>
      </c>
      <c r="K17" s="72">
        <v>489.91400000000004</v>
      </c>
      <c r="L17" s="70">
        <v>83.376000000000005</v>
      </c>
      <c r="M17" s="71">
        <v>134.381</v>
      </c>
      <c r="N17" s="71">
        <v>232.29599999999999</v>
      </c>
      <c r="O17" s="72">
        <v>-84.576999999999998</v>
      </c>
    </row>
    <row r="18" spans="1:15" hidden="1" outlineLevel="1">
      <c r="A18" s="64" t="s">
        <v>30</v>
      </c>
      <c r="B18" s="38"/>
      <c r="C18" s="38">
        <v>2000</v>
      </c>
      <c r="D18" s="15"/>
      <c r="E18" s="73"/>
      <c r="F18" s="73">
        <v>-110.79600000000001</v>
      </c>
      <c r="G18" s="17">
        <v>220.40000000000003</v>
      </c>
      <c r="H18" s="15">
        <v>-524.22199999999998</v>
      </c>
      <c r="I18" s="73">
        <v>415.91899999999993</v>
      </c>
      <c r="J18" s="73">
        <v>-667.38900000000001</v>
      </c>
      <c r="K18" s="17">
        <v>-415.39800000000002</v>
      </c>
      <c r="L18" s="15">
        <v>-70.628</v>
      </c>
      <c r="M18" s="73">
        <v>-106.89999999999999</v>
      </c>
      <c r="N18" s="73">
        <v>-199.84399999999999</v>
      </c>
      <c r="O18" s="17">
        <v>52.172000000000004</v>
      </c>
    </row>
    <row r="19" spans="1:15" hidden="1" outlineLevel="1">
      <c r="A19" s="64" t="s">
        <v>31</v>
      </c>
      <c r="B19" s="38" t="s">
        <v>60</v>
      </c>
      <c r="C19" s="38">
        <v>2000</v>
      </c>
      <c r="D19" s="15"/>
      <c r="E19" s="73"/>
      <c r="F19" s="73">
        <v>28.512</v>
      </c>
      <c r="G19" s="17">
        <v>-1.7090000000000001</v>
      </c>
      <c r="H19" s="15">
        <v>26.399000000000001</v>
      </c>
      <c r="I19" s="73">
        <v>-35.174999999999997</v>
      </c>
      <c r="J19" s="73">
        <v>-31.573</v>
      </c>
      <c r="K19" s="17">
        <v>-40.491000000000007</v>
      </c>
      <c r="L19" s="15">
        <v>-2.3359999999999999</v>
      </c>
      <c r="M19" s="73">
        <v>-7.6619999999999999</v>
      </c>
      <c r="N19" s="73">
        <v>-35.143000000000001</v>
      </c>
      <c r="O19" s="17">
        <v>-23.081</v>
      </c>
    </row>
    <row r="20" spans="1:15" hidden="1" outlineLevel="1">
      <c r="A20" s="64" t="s">
        <v>32</v>
      </c>
      <c r="B20" s="38" t="s">
        <v>61</v>
      </c>
      <c r="C20" s="38">
        <v>2000</v>
      </c>
      <c r="D20" s="15"/>
      <c r="E20" s="73"/>
      <c r="F20" s="73">
        <v>0</v>
      </c>
      <c r="G20" s="17">
        <v>0</v>
      </c>
      <c r="H20" s="15">
        <v>0</v>
      </c>
      <c r="I20" s="73">
        <v>0</v>
      </c>
      <c r="J20" s="73">
        <v>0</v>
      </c>
      <c r="K20" s="17">
        <v>0</v>
      </c>
      <c r="L20" s="15">
        <v>0</v>
      </c>
      <c r="M20" s="73">
        <v>0</v>
      </c>
      <c r="N20" s="73">
        <v>0</v>
      </c>
      <c r="O20" s="17">
        <v>0</v>
      </c>
    </row>
    <row r="21" spans="1:15" hidden="1" outlineLevel="1">
      <c r="A21" s="64" t="s">
        <v>33</v>
      </c>
      <c r="B21" s="65" t="s">
        <v>62</v>
      </c>
      <c r="C21" s="66">
        <v>2000</v>
      </c>
      <c r="D21" s="15"/>
      <c r="E21" s="73"/>
      <c r="F21" s="73">
        <v>0</v>
      </c>
      <c r="G21" s="17">
        <v>0</v>
      </c>
      <c r="H21" s="15">
        <v>0</v>
      </c>
      <c r="I21" s="73">
        <v>0</v>
      </c>
      <c r="J21" s="73">
        <v>0</v>
      </c>
      <c r="K21" s="17">
        <v>0</v>
      </c>
      <c r="L21" s="15">
        <v>0</v>
      </c>
      <c r="M21" s="73">
        <v>0</v>
      </c>
      <c r="N21" s="73">
        <v>0</v>
      </c>
      <c r="O21" s="17">
        <v>0</v>
      </c>
    </row>
    <row r="22" spans="1:15" hidden="1" outlineLevel="1">
      <c r="A22" s="67" t="s">
        <v>34</v>
      </c>
      <c r="B22" s="39" t="s">
        <v>63</v>
      </c>
      <c r="C22" s="38">
        <v>2000</v>
      </c>
      <c r="D22" s="74"/>
      <c r="E22" s="75"/>
      <c r="F22" s="75">
        <v>-78.016000000000005</v>
      </c>
      <c r="G22" s="76">
        <v>-97.152000000000001</v>
      </c>
      <c r="H22" s="74">
        <v>154.96900000000005</v>
      </c>
      <c r="I22" s="75">
        <v>-114.67</v>
      </c>
      <c r="J22" s="75">
        <v>91.961000000000027</v>
      </c>
      <c r="K22" s="76">
        <v>34.02500000000002</v>
      </c>
      <c r="L22" s="74">
        <v>10.412000000000001</v>
      </c>
      <c r="M22" s="75">
        <v>19.818999999999999</v>
      </c>
      <c r="N22" s="75">
        <v>-2.6909999999999998</v>
      </c>
      <c r="O22" s="76">
        <v>-55.485999999999997</v>
      </c>
    </row>
    <row r="23" spans="1:15" hidden="1" outlineLevel="1">
      <c r="A23" s="64" t="s">
        <v>35</v>
      </c>
      <c r="B23" s="38" t="s">
        <v>64</v>
      </c>
      <c r="C23" s="38">
        <v>2000</v>
      </c>
      <c r="D23" s="15"/>
      <c r="E23" s="73"/>
      <c r="F23" s="73">
        <v>0</v>
      </c>
      <c r="G23" s="17">
        <v>0</v>
      </c>
      <c r="H23" s="15">
        <v>0</v>
      </c>
      <c r="I23" s="73">
        <v>0</v>
      </c>
      <c r="J23" s="73">
        <v>0</v>
      </c>
      <c r="K23" s="17">
        <v>0</v>
      </c>
      <c r="L23" s="15">
        <v>0</v>
      </c>
      <c r="M23" s="73">
        <v>0</v>
      </c>
      <c r="N23" s="73">
        <v>0</v>
      </c>
      <c r="O23" s="17">
        <v>0</v>
      </c>
    </row>
    <row r="24" spans="1:15" hidden="1" outlineLevel="1">
      <c r="A24" s="68" t="s">
        <v>36</v>
      </c>
      <c r="B24" s="65" t="s">
        <v>65</v>
      </c>
      <c r="C24" s="66">
        <v>2000</v>
      </c>
      <c r="D24" s="15"/>
      <c r="E24" s="73"/>
      <c r="F24" s="73">
        <v>0</v>
      </c>
      <c r="G24" s="17">
        <v>0</v>
      </c>
      <c r="H24" s="15">
        <v>0</v>
      </c>
      <c r="I24" s="73">
        <v>0</v>
      </c>
      <c r="J24" s="73">
        <v>0</v>
      </c>
      <c r="K24" s="17">
        <v>0</v>
      </c>
      <c r="L24" s="15">
        <v>0</v>
      </c>
      <c r="M24" s="73">
        <v>0</v>
      </c>
      <c r="N24" s="73">
        <v>0</v>
      </c>
      <c r="O24" s="17">
        <v>0</v>
      </c>
    </row>
    <row r="25" spans="1:15" hidden="1" outlineLevel="1">
      <c r="A25" s="69" t="s">
        <v>37</v>
      </c>
      <c r="B25" s="39" t="s">
        <v>66</v>
      </c>
      <c r="C25" s="38">
        <v>2000</v>
      </c>
      <c r="D25" s="74"/>
      <c r="E25" s="75"/>
      <c r="F25" s="75">
        <v>-78.016000000000005</v>
      </c>
      <c r="G25" s="76">
        <v>-97.152000000000001</v>
      </c>
      <c r="H25" s="74">
        <v>154.96900000000005</v>
      </c>
      <c r="I25" s="75">
        <v>-114.67</v>
      </c>
      <c r="J25" s="75">
        <v>91.961000000000027</v>
      </c>
      <c r="K25" s="76">
        <v>34.02500000000002</v>
      </c>
      <c r="L25" s="74">
        <v>10.412000000000001</v>
      </c>
      <c r="M25" s="75">
        <v>19.818999999999999</v>
      </c>
      <c r="N25" s="75">
        <v>-2.6909999999999998</v>
      </c>
      <c r="O25" s="76">
        <v>-55.485999999999997</v>
      </c>
    </row>
    <row r="26" spans="1:15" hidden="1" outlineLevel="1"/>
    <row r="27" spans="1:15" hidden="1" outlineLevel="1">
      <c r="A27" t="s">
        <v>92</v>
      </c>
    </row>
    <row r="28" spans="1:15" hidden="1" outlineLevel="1">
      <c r="A28" s="62" t="s">
        <v>29</v>
      </c>
      <c r="B28" s="63" t="s">
        <v>59</v>
      </c>
      <c r="C28" s="63"/>
      <c r="D28" s="70"/>
      <c r="E28" s="71"/>
      <c r="F28" s="71">
        <v>4.2680000000000007</v>
      </c>
      <c r="G28" s="72">
        <v>-315.84300000000002</v>
      </c>
      <c r="H28" s="70">
        <v>652.79200000000003</v>
      </c>
      <c r="I28" s="71">
        <v>-495.41399999999999</v>
      </c>
      <c r="J28" s="71">
        <v>790.923</v>
      </c>
      <c r="K28" s="72">
        <v>489.91400000000004</v>
      </c>
      <c r="L28" s="70">
        <v>83.376000000000005</v>
      </c>
      <c r="M28" s="71">
        <v>134.381</v>
      </c>
      <c r="N28" s="71">
        <v>232.29599999999999</v>
      </c>
      <c r="O28" s="72">
        <v>-84.576999999999998</v>
      </c>
    </row>
    <row r="29" spans="1:15" hidden="1" outlineLevel="1">
      <c r="A29" s="64" t="s">
        <v>30</v>
      </c>
      <c r="B29" s="38"/>
      <c r="C29" s="38"/>
      <c r="D29" s="15"/>
      <c r="E29" s="73"/>
      <c r="F29" s="73">
        <v>-66.94199999999995</v>
      </c>
      <c r="G29" s="17">
        <v>264.43400000000003</v>
      </c>
      <c r="H29" s="15">
        <v>-510.41900000000004</v>
      </c>
      <c r="I29" s="73">
        <v>419.28899999999993</v>
      </c>
      <c r="J29" s="73">
        <v>-631.03499999999997</v>
      </c>
      <c r="K29" s="17">
        <v>-381.17999999999995</v>
      </c>
      <c r="L29" s="15">
        <v>-74.096000000000004</v>
      </c>
      <c r="M29" s="73">
        <v>-114.261</v>
      </c>
      <c r="N29" s="73">
        <v>-189.95699999999999</v>
      </c>
      <c r="O29" s="17">
        <v>64.432000000000002</v>
      </c>
    </row>
    <row r="30" spans="1:15" hidden="1" outlineLevel="1">
      <c r="A30" s="64" t="s">
        <v>31</v>
      </c>
      <c r="B30" s="38" t="s">
        <v>60</v>
      </c>
      <c r="C30" s="38"/>
      <c r="D30" s="15"/>
      <c r="E30" s="73"/>
      <c r="F30" s="73">
        <v>28.512</v>
      </c>
      <c r="G30" s="17">
        <v>-1.7090000000000014</v>
      </c>
      <c r="H30" s="15">
        <v>26.399000000000001</v>
      </c>
      <c r="I30" s="73">
        <v>-35.174999999999997</v>
      </c>
      <c r="J30" s="73">
        <v>-31.573</v>
      </c>
      <c r="K30" s="17">
        <v>-40.491000000000007</v>
      </c>
      <c r="L30" s="15">
        <v>-2.3359999999999999</v>
      </c>
      <c r="M30" s="73">
        <v>-7.6619999999999999</v>
      </c>
      <c r="N30" s="73">
        <v>-35.143000000000001</v>
      </c>
      <c r="O30" s="17">
        <v>-23.081</v>
      </c>
    </row>
    <row r="31" spans="1:15" hidden="1" outlineLevel="1">
      <c r="A31" s="64" t="s">
        <v>32</v>
      </c>
      <c r="B31" s="38" t="s">
        <v>61</v>
      </c>
      <c r="C31" s="38"/>
      <c r="D31" s="15"/>
      <c r="E31" s="73"/>
      <c r="F31" s="73">
        <v>0</v>
      </c>
      <c r="G31" s="17">
        <v>0</v>
      </c>
      <c r="H31" s="15">
        <v>0</v>
      </c>
      <c r="I31" s="73">
        <v>0</v>
      </c>
      <c r="J31" s="73">
        <v>0</v>
      </c>
      <c r="K31" s="17">
        <v>0</v>
      </c>
      <c r="L31" s="15">
        <v>0</v>
      </c>
      <c r="M31" s="73">
        <v>0</v>
      </c>
      <c r="N31" s="73">
        <v>0</v>
      </c>
      <c r="O31" s="17">
        <v>0</v>
      </c>
    </row>
    <row r="32" spans="1:15" hidden="1" outlineLevel="1">
      <c r="A32" s="64" t="s">
        <v>33</v>
      </c>
      <c r="B32" s="65" t="s">
        <v>62</v>
      </c>
      <c r="C32" s="66"/>
      <c r="D32" s="15"/>
      <c r="E32" s="73"/>
      <c r="F32" s="73">
        <v>0</v>
      </c>
      <c r="G32" s="17">
        <v>0</v>
      </c>
      <c r="H32" s="15">
        <v>0</v>
      </c>
      <c r="I32" s="73">
        <v>0</v>
      </c>
      <c r="J32" s="73">
        <v>0</v>
      </c>
      <c r="K32" s="17">
        <v>0</v>
      </c>
      <c r="L32" s="15">
        <v>0</v>
      </c>
      <c r="M32" s="73">
        <v>0</v>
      </c>
      <c r="N32" s="73">
        <v>0</v>
      </c>
      <c r="O32" s="17">
        <v>0</v>
      </c>
    </row>
    <row r="33" spans="1:15" hidden="1" outlineLevel="1">
      <c r="A33" s="67" t="s">
        <v>34</v>
      </c>
      <c r="B33" s="39" t="s">
        <v>63</v>
      </c>
      <c r="C33" s="38"/>
      <c r="D33" s="74"/>
      <c r="E33" s="75"/>
      <c r="F33" s="75">
        <v>-34.161999999999992</v>
      </c>
      <c r="G33" s="76">
        <v>-53.118000000000002</v>
      </c>
      <c r="H33" s="74">
        <v>168.77199999999999</v>
      </c>
      <c r="I33" s="75">
        <v>-111.3</v>
      </c>
      <c r="J33" s="75">
        <v>128.31500000000005</v>
      </c>
      <c r="K33" s="76">
        <v>68.243000000000094</v>
      </c>
      <c r="L33" s="74">
        <v>6.944</v>
      </c>
      <c r="M33" s="75">
        <v>12.458</v>
      </c>
      <c r="N33" s="75">
        <v>7.1959999999999997</v>
      </c>
      <c r="O33" s="76">
        <v>-43.225999999999999</v>
      </c>
    </row>
    <row r="34" spans="1:15" hidden="1" outlineLevel="1">
      <c r="A34" s="64" t="s">
        <v>35</v>
      </c>
      <c r="B34" s="38" t="s">
        <v>64</v>
      </c>
      <c r="C34" s="38"/>
      <c r="D34" s="15"/>
      <c r="E34" s="73"/>
      <c r="F34" s="73">
        <v>0</v>
      </c>
      <c r="G34" s="17">
        <v>0</v>
      </c>
      <c r="H34" s="15">
        <v>0</v>
      </c>
      <c r="I34" s="73">
        <v>0</v>
      </c>
      <c r="J34" s="73">
        <v>0</v>
      </c>
      <c r="K34" s="17">
        <v>0</v>
      </c>
      <c r="L34" s="15">
        <v>0</v>
      </c>
      <c r="M34" s="73">
        <v>0</v>
      </c>
      <c r="N34" s="73">
        <v>0</v>
      </c>
      <c r="O34" s="17">
        <v>0</v>
      </c>
    </row>
    <row r="35" spans="1:15" hidden="1" outlineLevel="1">
      <c r="A35" s="68" t="s">
        <v>36</v>
      </c>
      <c r="B35" s="65" t="s">
        <v>65</v>
      </c>
      <c r="C35" s="66"/>
      <c r="D35" s="15"/>
      <c r="E35" s="73"/>
      <c r="F35" s="73">
        <v>0</v>
      </c>
      <c r="G35" s="17">
        <v>0</v>
      </c>
      <c r="H35" s="15">
        <v>0</v>
      </c>
      <c r="I35" s="73">
        <v>0</v>
      </c>
      <c r="J35" s="73">
        <v>0</v>
      </c>
      <c r="K35" s="17">
        <v>0</v>
      </c>
      <c r="L35" s="15">
        <v>0</v>
      </c>
      <c r="M35" s="73">
        <v>0</v>
      </c>
      <c r="N35" s="73">
        <v>0</v>
      </c>
      <c r="O35" s="17">
        <v>0</v>
      </c>
    </row>
    <row r="36" spans="1:15" hidden="1" outlineLevel="1">
      <c r="A36" s="69" t="s">
        <v>37</v>
      </c>
      <c r="B36" s="39" t="s">
        <v>66</v>
      </c>
      <c r="C36" s="38"/>
      <c r="D36" s="74"/>
      <c r="E36" s="75"/>
      <c r="F36" s="75">
        <v>-34.161999999999992</v>
      </c>
      <c r="G36" s="76">
        <v>-53.118000000000002</v>
      </c>
      <c r="H36" s="74">
        <v>168.77199999999999</v>
      </c>
      <c r="I36" s="75">
        <v>-111.3</v>
      </c>
      <c r="J36" s="75">
        <v>128.31500000000005</v>
      </c>
      <c r="K36" s="76">
        <v>68.243000000000094</v>
      </c>
      <c r="L36" s="74">
        <v>6.944</v>
      </c>
      <c r="M36" s="75">
        <v>12.458</v>
      </c>
      <c r="N36" s="75">
        <v>7.1959999999999997</v>
      </c>
      <c r="O36" s="76">
        <v>-43.225999999999999</v>
      </c>
    </row>
    <row r="37" spans="1:15" collapsed="1"/>
    <row r="38" spans="1:15">
      <c r="A38" s="77" t="s">
        <v>94</v>
      </c>
    </row>
    <row r="39" spans="1:15">
      <c r="A39" s="62" t="s">
        <v>29</v>
      </c>
      <c r="B39" s="63" t="s">
        <v>59</v>
      </c>
      <c r="C39" s="63"/>
      <c r="D39" s="70"/>
      <c r="E39" s="71"/>
      <c r="F39" s="71">
        <f>F17-F28</f>
        <v>0</v>
      </c>
      <c r="G39" s="72">
        <f t="shared" ref="G39:O39" si="0">G17-G28</f>
        <v>0</v>
      </c>
      <c r="H39" s="70">
        <f t="shared" si="0"/>
        <v>0</v>
      </c>
      <c r="I39" s="71">
        <f t="shared" si="0"/>
        <v>0</v>
      </c>
      <c r="J39" s="71">
        <f t="shared" si="0"/>
        <v>0</v>
      </c>
      <c r="K39" s="72">
        <f t="shared" si="0"/>
        <v>0</v>
      </c>
      <c r="L39" s="70">
        <f t="shared" si="0"/>
        <v>0</v>
      </c>
      <c r="M39" s="71">
        <f t="shared" si="0"/>
        <v>0</v>
      </c>
      <c r="N39" s="71">
        <f t="shared" si="0"/>
        <v>0</v>
      </c>
      <c r="O39" s="72">
        <f t="shared" si="0"/>
        <v>0</v>
      </c>
    </row>
    <row r="40" spans="1:15">
      <c r="A40" s="64" t="s">
        <v>30</v>
      </c>
      <c r="B40" s="38"/>
      <c r="C40" s="38"/>
      <c r="D40" s="15"/>
      <c r="E40" s="73"/>
      <c r="F40" s="73">
        <f t="shared" ref="F40:O47" si="1">F18-F29</f>
        <v>-43.854000000000056</v>
      </c>
      <c r="G40" s="17">
        <f t="shared" si="1"/>
        <v>-44.033999999999992</v>
      </c>
      <c r="H40" s="15">
        <f t="shared" si="1"/>
        <v>-13.80299999999994</v>
      </c>
      <c r="I40" s="73">
        <f t="shared" si="1"/>
        <v>-3.3700000000000045</v>
      </c>
      <c r="J40" s="73">
        <f t="shared" si="1"/>
        <v>-36.354000000000042</v>
      </c>
      <c r="K40" s="17">
        <f t="shared" si="1"/>
        <v>-34.218000000000075</v>
      </c>
      <c r="L40" s="15">
        <f t="shared" si="1"/>
        <v>3.4680000000000035</v>
      </c>
      <c r="M40" s="73">
        <f t="shared" si="1"/>
        <v>7.3610000000000042</v>
      </c>
      <c r="N40" s="73">
        <f t="shared" si="1"/>
        <v>-9.8870000000000005</v>
      </c>
      <c r="O40" s="17">
        <f t="shared" si="1"/>
        <v>-12.259999999999998</v>
      </c>
    </row>
    <row r="41" spans="1:15">
      <c r="A41" s="64" t="s">
        <v>31</v>
      </c>
      <c r="B41" s="38" t="s">
        <v>60</v>
      </c>
      <c r="C41" s="38"/>
      <c r="D41" s="15"/>
      <c r="E41" s="73"/>
      <c r="F41" s="73">
        <f t="shared" si="1"/>
        <v>0</v>
      </c>
      <c r="G41" s="17">
        <f t="shared" si="1"/>
        <v>0</v>
      </c>
      <c r="H41" s="15">
        <f t="shared" si="1"/>
        <v>0</v>
      </c>
      <c r="I41" s="73">
        <f t="shared" si="1"/>
        <v>0</v>
      </c>
      <c r="J41" s="73">
        <f t="shared" si="1"/>
        <v>0</v>
      </c>
      <c r="K41" s="17">
        <f t="shared" si="1"/>
        <v>0</v>
      </c>
      <c r="L41" s="15">
        <f t="shared" si="1"/>
        <v>0</v>
      </c>
      <c r="M41" s="73">
        <f t="shared" si="1"/>
        <v>0</v>
      </c>
      <c r="N41" s="73">
        <f t="shared" si="1"/>
        <v>0</v>
      </c>
      <c r="O41" s="17">
        <f t="shared" si="1"/>
        <v>0</v>
      </c>
    </row>
    <row r="42" spans="1:15">
      <c r="A42" s="64" t="s">
        <v>32</v>
      </c>
      <c r="B42" s="38" t="s">
        <v>61</v>
      </c>
      <c r="C42" s="38"/>
      <c r="D42" s="15"/>
      <c r="E42" s="73"/>
      <c r="F42" s="73">
        <f t="shared" si="1"/>
        <v>0</v>
      </c>
      <c r="G42" s="17">
        <f t="shared" si="1"/>
        <v>0</v>
      </c>
      <c r="H42" s="15">
        <f t="shared" si="1"/>
        <v>0</v>
      </c>
      <c r="I42" s="73">
        <f t="shared" si="1"/>
        <v>0</v>
      </c>
      <c r="J42" s="73">
        <f t="shared" si="1"/>
        <v>0</v>
      </c>
      <c r="K42" s="17">
        <f t="shared" si="1"/>
        <v>0</v>
      </c>
      <c r="L42" s="15">
        <f t="shared" si="1"/>
        <v>0</v>
      </c>
      <c r="M42" s="73">
        <f t="shared" si="1"/>
        <v>0</v>
      </c>
      <c r="N42" s="73">
        <f t="shared" si="1"/>
        <v>0</v>
      </c>
      <c r="O42" s="17">
        <f t="shared" si="1"/>
        <v>0</v>
      </c>
    </row>
    <row r="43" spans="1:15">
      <c r="A43" s="64" t="s">
        <v>33</v>
      </c>
      <c r="B43" s="65" t="s">
        <v>62</v>
      </c>
      <c r="C43" s="66"/>
      <c r="D43" s="15"/>
      <c r="E43" s="73"/>
      <c r="F43" s="73">
        <f t="shared" si="1"/>
        <v>0</v>
      </c>
      <c r="G43" s="17">
        <f t="shared" si="1"/>
        <v>0</v>
      </c>
      <c r="H43" s="15">
        <f t="shared" si="1"/>
        <v>0</v>
      </c>
      <c r="I43" s="73">
        <f t="shared" si="1"/>
        <v>0</v>
      </c>
      <c r="J43" s="73">
        <f t="shared" si="1"/>
        <v>0</v>
      </c>
      <c r="K43" s="17">
        <f t="shared" si="1"/>
        <v>0</v>
      </c>
      <c r="L43" s="15">
        <f t="shared" si="1"/>
        <v>0</v>
      </c>
      <c r="M43" s="73">
        <f t="shared" si="1"/>
        <v>0</v>
      </c>
      <c r="N43" s="73">
        <f t="shared" si="1"/>
        <v>0</v>
      </c>
      <c r="O43" s="17">
        <f t="shared" si="1"/>
        <v>0</v>
      </c>
    </row>
    <row r="44" spans="1:15">
      <c r="A44" s="67" t="s">
        <v>34</v>
      </c>
      <c r="B44" s="39" t="s">
        <v>63</v>
      </c>
      <c r="C44" s="38"/>
      <c r="D44" s="74"/>
      <c r="E44" s="75"/>
      <c r="F44" s="75">
        <f t="shared" si="1"/>
        <v>-43.854000000000013</v>
      </c>
      <c r="G44" s="76">
        <f t="shared" si="1"/>
        <v>-44.033999999999999</v>
      </c>
      <c r="H44" s="74">
        <f t="shared" si="1"/>
        <v>-13.80299999999994</v>
      </c>
      <c r="I44" s="75">
        <f t="shared" si="1"/>
        <v>-3.3700000000000045</v>
      </c>
      <c r="J44" s="75">
        <f t="shared" si="1"/>
        <v>-36.354000000000028</v>
      </c>
      <c r="K44" s="76">
        <f t="shared" si="1"/>
        <v>-34.218000000000075</v>
      </c>
      <c r="L44" s="74">
        <f t="shared" si="1"/>
        <v>3.4680000000000009</v>
      </c>
      <c r="M44" s="75">
        <f t="shared" si="1"/>
        <v>7.3609999999999989</v>
      </c>
      <c r="N44" s="75">
        <f t="shared" si="1"/>
        <v>-9.8870000000000005</v>
      </c>
      <c r="O44" s="76">
        <f t="shared" si="1"/>
        <v>-12.259999999999998</v>
      </c>
    </row>
    <row r="45" spans="1:15">
      <c r="A45" s="64" t="s">
        <v>35</v>
      </c>
      <c r="B45" s="38" t="s">
        <v>64</v>
      </c>
      <c r="C45" s="38"/>
      <c r="D45" s="15"/>
      <c r="E45" s="73"/>
      <c r="F45" s="73">
        <f t="shared" si="1"/>
        <v>0</v>
      </c>
      <c r="G45" s="17">
        <f t="shared" si="1"/>
        <v>0</v>
      </c>
      <c r="H45" s="15">
        <f t="shared" si="1"/>
        <v>0</v>
      </c>
      <c r="I45" s="73">
        <f t="shared" si="1"/>
        <v>0</v>
      </c>
      <c r="J45" s="73">
        <f t="shared" si="1"/>
        <v>0</v>
      </c>
      <c r="K45" s="17">
        <f t="shared" si="1"/>
        <v>0</v>
      </c>
      <c r="L45" s="15">
        <f t="shared" si="1"/>
        <v>0</v>
      </c>
      <c r="M45" s="73">
        <f t="shared" si="1"/>
        <v>0</v>
      </c>
      <c r="N45" s="73">
        <f t="shared" si="1"/>
        <v>0</v>
      </c>
      <c r="O45" s="17">
        <f t="shared" si="1"/>
        <v>0</v>
      </c>
    </row>
    <row r="46" spans="1:15">
      <c r="A46" s="68" t="s">
        <v>36</v>
      </c>
      <c r="B46" s="65" t="s">
        <v>65</v>
      </c>
      <c r="C46" s="66"/>
      <c r="D46" s="15"/>
      <c r="E46" s="73"/>
      <c r="F46" s="73">
        <f t="shared" si="1"/>
        <v>0</v>
      </c>
      <c r="G46" s="17">
        <f t="shared" si="1"/>
        <v>0</v>
      </c>
      <c r="H46" s="15">
        <f t="shared" si="1"/>
        <v>0</v>
      </c>
      <c r="I46" s="73">
        <f t="shared" si="1"/>
        <v>0</v>
      </c>
      <c r="J46" s="73">
        <f t="shared" si="1"/>
        <v>0</v>
      </c>
      <c r="K46" s="17">
        <f t="shared" si="1"/>
        <v>0</v>
      </c>
      <c r="L46" s="15">
        <f t="shared" si="1"/>
        <v>0</v>
      </c>
      <c r="M46" s="73">
        <f t="shared" si="1"/>
        <v>0</v>
      </c>
      <c r="N46" s="73">
        <f t="shared" si="1"/>
        <v>0</v>
      </c>
      <c r="O46" s="17">
        <f t="shared" si="1"/>
        <v>0</v>
      </c>
    </row>
    <row r="47" spans="1:15">
      <c r="A47" s="69" t="s">
        <v>37</v>
      </c>
      <c r="B47" s="39" t="s">
        <v>66</v>
      </c>
      <c r="C47" s="38"/>
      <c r="D47" s="74"/>
      <c r="E47" s="75"/>
      <c r="F47" s="75">
        <f t="shared" si="1"/>
        <v>-43.854000000000013</v>
      </c>
      <c r="G47" s="76">
        <f t="shared" si="1"/>
        <v>-44.033999999999999</v>
      </c>
      <c r="H47" s="74">
        <f t="shared" si="1"/>
        <v>-13.80299999999994</v>
      </c>
      <c r="I47" s="75">
        <f t="shared" si="1"/>
        <v>-3.3700000000000045</v>
      </c>
      <c r="J47" s="75">
        <f t="shared" si="1"/>
        <v>-36.354000000000028</v>
      </c>
      <c r="K47" s="76">
        <f t="shared" si="1"/>
        <v>-34.218000000000075</v>
      </c>
      <c r="L47" s="74">
        <f t="shared" si="1"/>
        <v>3.4680000000000009</v>
      </c>
      <c r="M47" s="75">
        <f t="shared" si="1"/>
        <v>7.3609999999999989</v>
      </c>
      <c r="N47" s="75">
        <f t="shared" si="1"/>
        <v>-9.8870000000000005</v>
      </c>
      <c r="O47" s="76">
        <f t="shared" si="1"/>
        <v>-12.259999999999998</v>
      </c>
    </row>
    <row r="52" spans="1:15">
      <c r="A52" s="77" t="s">
        <v>93</v>
      </c>
    </row>
    <row r="53" spans="1:15">
      <c r="A53" s="62" t="s">
        <v>29</v>
      </c>
      <c r="B53" s="63" t="s">
        <v>59</v>
      </c>
      <c r="C53" s="63"/>
      <c r="D53" s="70"/>
      <c r="E53" s="71"/>
      <c r="F53" s="71">
        <f>F5-F39</f>
        <v>18332.084999999999</v>
      </c>
      <c r="G53" s="72">
        <f t="shared" ref="G53:O53" si="2">G5-G39</f>
        <v>8442.5329999999976</v>
      </c>
      <c r="H53" s="70">
        <f t="shared" si="2"/>
        <v>36569.087</v>
      </c>
      <c r="I53" s="71">
        <f t="shared" si="2"/>
        <v>26530.421999999999</v>
      </c>
      <c r="J53" s="71">
        <f t="shared" si="2"/>
        <v>17578.055999999997</v>
      </c>
      <c r="K53" s="72">
        <f t="shared" si="2"/>
        <v>8075.8090000000002</v>
      </c>
      <c r="L53" s="70">
        <f t="shared" si="2"/>
        <v>33973.686999999991</v>
      </c>
      <c r="M53" s="71">
        <f t="shared" si="2"/>
        <v>24210.122000000003</v>
      </c>
      <c r="N53" s="71">
        <f t="shared" si="2"/>
        <v>15666.149999999998</v>
      </c>
      <c r="O53" s="72">
        <f t="shared" si="2"/>
        <v>6956.7209999999995</v>
      </c>
    </row>
    <row r="54" spans="1:15">
      <c r="A54" s="64" t="s">
        <v>30</v>
      </c>
      <c r="B54" s="38"/>
      <c r="C54" s="38"/>
      <c r="D54" s="15"/>
      <c r="E54" s="73"/>
      <c r="F54" s="73">
        <f t="shared" ref="F54:O61" si="3">F6-F40</f>
        <v>-17627.979333333329</v>
      </c>
      <c r="G54" s="17">
        <f t="shared" si="3"/>
        <v>-8286.851999999999</v>
      </c>
      <c r="H54" s="15">
        <f t="shared" si="3"/>
        <v>-35020.595666666668</v>
      </c>
      <c r="I54" s="73">
        <f t="shared" si="3"/>
        <v>-25230.344833333333</v>
      </c>
      <c r="J54" s="73">
        <f t="shared" si="3"/>
        <v>-16923.888999999999</v>
      </c>
      <c r="K54" s="17">
        <f t="shared" si="3"/>
        <v>-7955.466333333331</v>
      </c>
      <c r="L54" s="15">
        <f t="shared" si="3"/>
        <v>-33275.372666666655</v>
      </c>
      <c r="M54" s="73">
        <f t="shared" si="3"/>
        <v>-23822.535333333337</v>
      </c>
      <c r="N54" s="73">
        <f t="shared" si="3"/>
        <v>-15799.708666666664</v>
      </c>
      <c r="O54" s="17">
        <f t="shared" si="3"/>
        <v>-6914.3966666666674</v>
      </c>
    </row>
    <row r="55" spans="1:15">
      <c r="A55" s="64" t="s">
        <v>31</v>
      </c>
      <c r="B55" s="38" t="s">
        <v>60</v>
      </c>
      <c r="C55" s="38"/>
      <c r="D55" s="15"/>
      <c r="E55" s="73"/>
      <c r="F55" s="73">
        <f t="shared" si="3"/>
        <v>11.670000000000016</v>
      </c>
      <c r="G55" s="17">
        <f t="shared" si="3"/>
        <v>5.362000000000009</v>
      </c>
      <c r="H55" s="15">
        <f t="shared" si="3"/>
        <v>-66.75200000000001</v>
      </c>
      <c r="I55" s="73">
        <f t="shared" si="3"/>
        <v>30.053000000000011</v>
      </c>
      <c r="J55" s="73">
        <f t="shared" si="3"/>
        <v>20.353999999999999</v>
      </c>
      <c r="K55" s="17">
        <f t="shared" si="3"/>
        <v>7.845000000000006</v>
      </c>
      <c r="L55" s="15">
        <f t="shared" si="3"/>
        <v>39.409999999999982</v>
      </c>
      <c r="M55" s="73">
        <f t="shared" si="3"/>
        <v>24.858000000000018</v>
      </c>
      <c r="N55" s="73">
        <f t="shared" si="3"/>
        <v>19.076999999999998</v>
      </c>
      <c r="O55" s="17">
        <f t="shared" si="3"/>
        <v>5.6120000000000019</v>
      </c>
    </row>
    <row r="56" spans="1:15">
      <c r="A56" s="64" t="s">
        <v>32</v>
      </c>
      <c r="B56" s="38" t="s">
        <v>61</v>
      </c>
      <c r="C56" s="38"/>
      <c r="D56" s="15"/>
      <c r="E56" s="73"/>
      <c r="F56" s="73">
        <f t="shared" si="3"/>
        <v>-1.3919999999999999</v>
      </c>
      <c r="G56" s="17">
        <f t="shared" si="3"/>
        <v>0</v>
      </c>
      <c r="H56" s="15">
        <f t="shared" si="3"/>
        <v>-0.73799999999999999</v>
      </c>
      <c r="I56" s="73">
        <f t="shared" si="3"/>
        <v>0</v>
      </c>
      <c r="J56" s="73">
        <f t="shared" si="3"/>
        <v>0</v>
      </c>
      <c r="K56" s="17">
        <f t="shared" si="3"/>
        <v>0</v>
      </c>
      <c r="L56" s="15">
        <f t="shared" si="3"/>
        <v>0</v>
      </c>
      <c r="M56" s="73">
        <f t="shared" si="3"/>
        <v>-0.80500000000000005</v>
      </c>
      <c r="N56" s="73">
        <f t="shared" si="3"/>
        <v>-0.81200000000000006</v>
      </c>
      <c r="O56" s="17">
        <f t="shared" si="3"/>
        <v>0</v>
      </c>
    </row>
    <row r="57" spans="1:15">
      <c r="A57" s="64" t="s">
        <v>33</v>
      </c>
      <c r="B57" s="65" t="s">
        <v>62</v>
      </c>
      <c r="C57" s="66"/>
      <c r="D57" s="15"/>
      <c r="E57" s="73"/>
      <c r="F57" s="73">
        <f t="shared" si="3"/>
        <v>-454.488</v>
      </c>
      <c r="G57" s="17">
        <f t="shared" si="3"/>
        <v>-226.172</v>
      </c>
      <c r="H57" s="15">
        <f t="shared" si="3"/>
        <v>-886.38300000000004</v>
      </c>
      <c r="I57" s="73">
        <f t="shared" si="3"/>
        <v>-656.05</v>
      </c>
      <c r="J57" s="73">
        <f t="shared" si="3"/>
        <v>-427.19900000000001</v>
      </c>
      <c r="K57" s="17">
        <f t="shared" si="3"/>
        <v>-213.50300000000001</v>
      </c>
      <c r="L57" s="15">
        <f t="shared" si="3"/>
        <v>-587.10699999999997</v>
      </c>
      <c r="M57" s="73">
        <f t="shared" si="3"/>
        <v>-426.024</v>
      </c>
      <c r="N57" s="73">
        <f t="shared" si="3"/>
        <v>-279.29500000000002</v>
      </c>
      <c r="O57" s="17">
        <f t="shared" si="3"/>
        <v>-137.21799999999999</v>
      </c>
    </row>
    <row r="58" spans="1:15">
      <c r="A58" s="67" t="s">
        <v>34</v>
      </c>
      <c r="B58" s="39" t="s">
        <v>63</v>
      </c>
      <c r="C58" s="38"/>
      <c r="D58" s="74"/>
      <c r="E58" s="75"/>
      <c r="F58" s="75">
        <f t="shared" si="3"/>
        <v>259.89566666666667</v>
      </c>
      <c r="G58" s="76">
        <f t="shared" si="3"/>
        <v>-65.129000000000019</v>
      </c>
      <c r="H58" s="74">
        <f t="shared" si="3"/>
        <v>594.61833333333311</v>
      </c>
      <c r="I58" s="75">
        <f t="shared" si="3"/>
        <v>674.08016666666674</v>
      </c>
      <c r="J58" s="75">
        <f t="shared" si="3"/>
        <v>247.322</v>
      </c>
      <c r="K58" s="76">
        <f t="shared" si="3"/>
        <v>-85.315333333333314</v>
      </c>
      <c r="L58" s="74">
        <f t="shared" si="3"/>
        <v>150.61733333333322</v>
      </c>
      <c r="M58" s="75">
        <f t="shared" si="3"/>
        <v>-14.384333333333368</v>
      </c>
      <c r="N58" s="75">
        <f t="shared" si="3"/>
        <v>-394.58866666666665</v>
      </c>
      <c r="O58" s="76">
        <f t="shared" si="3"/>
        <v>-89.281666666666695</v>
      </c>
    </row>
    <row r="59" spans="1:15">
      <c r="A59" s="64" t="s">
        <v>35</v>
      </c>
      <c r="B59" s="38" t="s">
        <v>64</v>
      </c>
      <c r="C59" s="38"/>
      <c r="D59" s="15"/>
      <c r="E59" s="73"/>
      <c r="F59" s="73">
        <f t="shared" si="3"/>
        <v>35.832000000000001</v>
      </c>
      <c r="G59" s="17">
        <f t="shared" si="3"/>
        <v>16.406000000000002</v>
      </c>
      <c r="H59" s="15">
        <f t="shared" si="3"/>
        <v>55.893000000000001</v>
      </c>
      <c r="I59" s="73">
        <f t="shared" si="3"/>
        <v>46.439</v>
      </c>
      <c r="J59" s="73">
        <f t="shared" si="3"/>
        <v>45.265000000000001</v>
      </c>
      <c r="K59" s="17">
        <f t="shared" si="3"/>
        <v>20.274000000000001</v>
      </c>
      <c r="L59" s="15">
        <f t="shared" si="3"/>
        <v>71.693999999999988</v>
      </c>
      <c r="M59" s="73">
        <f t="shared" si="3"/>
        <v>46.382999999999996</v>
      </c>
      <c r="N59" s="73">
        <f t="shared" si="3"/>
        <v>28.715</v>
      </c>
      <c r="O59" s="17">
        <f t="shared" si="3"/>
        <v>6.4459999999999997</v>
      </c>
    </row>
    <row r="60" spans="1:15">
      <c r="A60" s="68" t="s">
        <v>36</v>
      </c>
      <c r="B60" s="65" t="s">
        <v>65</v>
      </c>
      <c r="C60" s="66"/>
      <c r="D60" s="15"/>
      <c r="E60" s="73"/>
      <c r="F60" s="73">
        <f t="shared" si="3"/>
        <v>-57.616</v>
      </c>
      <c r="G60" s="17">
        <f t="shared" si="3"/>
        <v>-71.94</v>
      </c>
      <c r="H60" s="15">
        <f t="shared" si="3"/>
        <v>-54.344000000000008</v>
      </c>
      <c r="I60" s="73">
        <f t="shared" si="3"/>
        <v>-38.982912000000006</v>
      </c>
      <c r="J60" s="73">
        <f t="shared" si="3"/>
        <v>-30.894000000000002</v>
      </c>
      <c r="K60" s="17">
        <f t="shared" si="3"/>
        <v>-15.293000000000001</v>
      </c>
      <c r="L60" s="15">
        <f t="shared" si="3"/>
        <v>-29.802000000000007</v>
      </c>
      <c r="M60" s="73">
        <f t="shared" si="3"/>
        <v>-16.406000000000002</v>
      </c>
      <c r="N60" s="73">
        <f t="shared" si="3"/>
        <v>-12.116999999999997</v>
      </c>
      <c r="O60" s="17">
        <f t="shared" si="3"/>
        <v>-5.495000000000001</v>
      </c>
    </row>
    <row r="61" spans="1:15">
      <c r="A61" s="69" t="s">
        <v>37</v>
      </c>
      <c r="B61" s="39" t="s">
        <v>66</v>
      </c>
      <c r="C61" s="38"/>
      <c r="D61" s="74"/>
      <c r="E61" s="75"/>
      <c r="F61" s="75">
        <f t="shared" si="3"/>
        <v>238.11166666666665</v>
      </c>
      <c r="G61" s="76">
        <f t="shared" si="3"/>
        <v>-120.66299999999998</v>
      </c>
      <c r="H61" s="74">
        <f t="shared" si="3"/>
        <v>596.16733333333332</v>
      </c>
      <c r="I61" s="75">
        <f t="shared" si="3"/>
        <v>681.53625466666665</v>
      </c>
      <c r="J61" s="75">
        <f t="shared" si="3"/>
        <v>261.6930000000001</v>
      </c>
      <c r="K61" s="76">
        <f t="shared" si="3"/>
        <v>-80.334333333333348</v>
      </c>
      <c r="L61" s="74">
        <f t="shared" si="3"/>
        <v>192.50933333333327</v>
      </c>
      <c r="M61" s="75">
        <f t="shared" si="3"/>
        <v>15.592666666666636</v>
      </c>
      <c r="N61" s="75">
        <f t="shared" si="3"/>
        <v>-377.9906666666667</v>
      </c>
      <c r="O61" s="76">
        <f t="shared" si="3"/>
        <v>-88.330666666666701</v>
      </c>
    </row>
  </sheetData>
  <mergeCells count="3">
    <mergeCell ref="D2:G2"/>
    <mergeCell ref="H2:K2"/>
    <mergeCell ref="L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1CCE-F18A-48CD-A53E-5373159FC155}">
  <sheetPr codeName="Ark4">
    <tabColor rgb="FFFF0000"/>
  </sheetPr>
  <dimension ref="A1:P280"/>
  <sheetViews>
    <sheetView topLeftCell="A175" workbookViewId="0">
      <selection activeCell="A193" sqref="A193:O196"/>
    </sheetView>
  </sheetViews>
  <sheetFormatPr baseColWidth="10" defaultColWidth="10.6640625" defaultRowHeight="14"/>
  <cols>
    <col min="1" max="1" width="28.1640625" customWidth="1"/>
    <col min="2" max="2" width="5.1640625" customWidth="1"/>
    <col min="3" max="3" width="4.6640625" customWidth="1"/>
    <col min="4" max="5" width="10.6640625" style="52"/>
  </cols>
  <sheetData>
    <row r="1" spans="1:16">
      <c r="D1" s="42">
        <v>2012</v>
      </c>
      <c r="E1" s="42">
        <v>2008</v>
      </c>
      <c r="F1" s="40">
        <v>2006</v>
      </c>
      <c r="G1" s="41">
        <v>2003</v>
      </c>
      <c r="H1" s="40">
        <v>1912</v>
      </c>
      <c r="I1" s="40">
        <v>1909</v>
      </c>
      <c r="J1" s="40">
        <v>1906</v>
      </c>
      <c r="K1" s="41">
        <v>1903</v>
      </c>
      <c r="L1" s="40">
        <v>1812</v>
      </c>
      <c r="M1" s="40">
        <v>1809</v>
      </c>
      <c r="N1" s="40">
        <v>1806</v>
      </c>
      <c r="O1" s="41">
        <v>1803</v>
      </c>
      <c r="P1" s="41"/>
    </row>
    <row r="2" spans="1:16" ht="19">
      <c r="D2" s="131">
        <v>2020</v>
      </c>
      <c r="E2" s="131"/>
      <c r="F2" s="131"/>
      <c r="G2" s="131"/>
      <c r="H2" s="131">
        <v>2019</v>
      </c>
      <c r="I2" s="131"/>
      <c r="J2" s="131"/>
      <c r="K2" s="132"/>
      <c r="L2" s="133">
        <v>2018</v>
      </c>
      <c r="M2" s="134"/>
      <c r="N2" s="134"/>
      <c r="O2" s="135"/>
    </row>
    <row r="3" spans="1:16" ht="15">
      <c r="D3" s="43" t="s">
        <v>39</v>
      </c>
      <c r="E3" s="43" t="s">
        <v>40</v>
      </c>
      <c r="F3" s="2" t="s">
        <v>41</v>
      </c>
      <c r="G3" s="3" t="s">
        <v>42</v>
      </c>
      <c r="H3" s="2" t="s">
        <v>39</v>
      </c>
      <c r="I3" s="2" t="s">
        <v>40</v>
      </c>
      <c r="J3" s="2" t="s">
        <v>41</v>
      </c>
      <c r="K3" s="3" t="s">
        <v>42</v>
      </c>
      <c r="L3" s="4" t="s">
        <v>39</v>
      </c>
      <c r="M3" s="4" t="s">
        <v>40</v>
      </c>
      <c r="N3" s="4" t="s">
        <v>41</v>
      </c>
      <c r="O3" s="5" t="s">
        <v>42</v>
      </c>
    </row>
    <row r="5" spans="1:16">
      <c r="A5" s="6" t="s">
        <v>28</v>
      </c>
      <c r="B5" s="33"/>
      <c r="C5" s="33"/>
      <c r="D5" s="44"/>
      <c r="E5" s="44"/>
      <c r="F5" s="7"/>
      <c r="G5" s="8"/>
      <c r="H5" s="7"/>
      <c r="I5" s="7"/>
      <c r="J5" s="7"/>
      <c r="K5" s="8"/>
      <c r="L5" s="9"/>
      <c r="M5" s="7"/>
      <c r="N5" s="7"/>
      <c r="O5" s="8"/>
    </row>
    <row r="6" spans="1:16">
      <c r="A6" s="10" t="s">
        <v>29</v>
      </c>
      <c r="B6" s="38" t="s">
        <v>59</v>
      </c>
      <c r="C6" s="38">
        <v>3820</v>
      </c>
      <c r="D6" s="45"/>
      <c r="E6" s="46"/>
      <c r="F6" s="12">
        <v>2413</v>
      </c>
      <c r="G6" s="13">
        <v>1125</v>
      </c>
      <c r="H6" s="11">
        <v>4676</v>
      </c>
      <c r="I6" s="12">
        <v>3560</v>
      </c>
      <c r="J6" s="12">
        <v>2415</v>
      </c>
      <c r="K6" s="13">
        <v>1160</v>
      </c>
      <c r="L6" s="12">
        <v>4427</v>
      </c>
      <c r="M6" s="12">
        <v>3033</v>
      </c>
      <c r="N6" s="12">
        <v>1937</v>
      </c>
      <c r="O6" s="13">
        <v>1009</v>
      </c>
    </row>
    <row r="7" spans="1:16">
      <c r="A7" s="14" t="s">
        <v>30</v>
      </c>
      <c r="B7" s="38"/>
      <c r="C7" s="38">
        <v>3820</v>
      </c>
      <c r="D7" s="47"/>
      <c r="E7" s="48"/>
      <c r="F7" s="16">
        <v>-2272</v>
      </c>
      <c r="G7" s="17">
        <v>-1059</v>
      </c>
      <c r="H7" s="15">
        <v>-4440</v>
      </c>
      <c r="I7" s="16">
        <v>-3362</v>
      </c>
      <c r="J7" s="16">
        <v>-2296</v>
      </c>
      <c r="K7" s="17">
        <v>-1121</v>
      </c>
      <c r="L7" s="16">
        <v>-4798</v>
      </c>
      <c r="M7" s="16">
        <v>-3428</v>
      </c>
      <c r="N7" s="16">
        <v>-2390</v>
      </c>
      <c r="O7" s="17">
        <v>-955</v>
      </c>
    </row>
    <row r="8" spans="1:16">
      <c r="A8" s="14" t="s">
        <v>31</v>
      </c>
      <c r="B8" s="38" t="s">
        <v>60</v>
      </c>
      <c r="C8" s="38">
        <v>3820</v>
      </c>
      <c r="D8" s="47"/>
      <c r="E8" s="48"/>
      <c r="F8" s="16">
        <v>0</v>
      </c>
      <c r="G8" s="17">
        <v>0</v>
      </c>
      <c r="H8" s="15">
        <v>5</v>
      </c>
      <c r="I8" s="16">
        <v>0</v>
      </c>
      <c r="J8" s="16">
        <v>0</v>
      </c>
      <c r="K8" s="17">
        <v>0</v>
      </c>
      <c r="L8" s="16">
        <v>3</v>
      </c>
      <c r="M8" s="16">
        <v>0</v>
      </c>
      <c r="N8" s="16">
        <v>0</v>
      </c>
      <c r="O8" s="17">
        <v>0</v>
      </c>
    </row>
    <row r="9" spans="1:16">
      <c r="A9" s="14" t="s">
        <v>32</v>
      </c>
      <c r="B9" s="38" t="s">
        <v>61</v>
      </c>
      <c r="C9" s="38">
        <v>3820</v>
      </c>
      <c r="D9" s="47"/>
      <c r="E9" s="48"/>
      <c r="F9" s="16">
        <v>0</v>
      </c>
      <c r="G9" s="17">
        <v>0</v>
      </c>
      <c r="H9" s="15">
        <v>0</v>
      </c>
      <c r="I9" s="16">
        <v>0</v>
      </c>
      <c r="J9" s="16">
        <v>0</v>
      </c>
      <c r="K9" s="17">
        <v>0</v>
      </c>
      <c r="L9" s="16">
        <v>0</v>
      </c>
      <c r="M9" s="16">
        <v>0</v>
      </c>
      <c r="N9" s="16">
        <v>0</v>
      </c>
      <c r="O9" s="17">
        <v>0</v>
      </c>
    </row>
    <row r="10" spans="1:16">
      <c r="A10" s="14" t="s">
        <v>33</v>
      </c>
      <c r="B10" s="38" t="s">
        <v>62</v>
      </c>
      <c r="C10" s="38">
        <v>3820</v>
      </c>
      <c r="D10" s="47"/>
      <c r="E10" s="48"/>
      <c r="F10" s="16">
        <v>-102</v>
      </c>
      <c r="G10" s="17">
        <v>-51</v>
      </c>
      <c r="H10" s="15">
        <v>-221</v>
      </c>
      <c r="I10" s="16">
        <v>-168</v>
      </c>
      <c r="J10" s="16">
        <v>-114</v>
      </c>
      <c r="K10" s="17">
        <v>-57</v>
      </c>
      <c r="L10" s="16">
        <v>-193</v>
      </c>
      <c r="M10" s="16">
        <v>-144</v>
      </c>
      <c r="N10" s="16">
        <v>-94</v>
      </c>
      <c r="O10" s="17">
        <v>-46</v>
      </c>
    </row>
    <row r="11" spans="1:16">
      <c r="A11" s="18" t="s">
        <v>34</v>
      </c>
      <c r="B11" s="39" t="s">
        <v>63</v>
      </c>
      <c r="C11" s="38">
        <v>3820</v>
      </c>
      <c r="D11" s="49"/>
      <c r="E11" s="50"/>
      <c r="F11" s="20">
        <v>39.1</v>
      </c>
      <c r="G11" s="21">
        <v>14.6</v>
      </c>
      <c r="H11" s="19">
        <v>19.100000000000001</v>
      </c>
      <c r="I11" s="20">
        <v>29.7</v>
      </c>
      <c r="J11" s="20">
        <v>6.1</v>
      </c>
      <c r="K11" s="21">
        <v>-18.2</v>
      </c>
      <c r="L11" s="20">
        <v>-561</v>
      </c>
      <c r="M11" s="20">
        <v>-539.20000000000005</v>
      </c>
      <c r="N11" s="20">
        <v>-547.20000000000005</v>
      </c>
      <c r="O11" s="21">
        <v>8.1</v>
      </c>
    </row>
    <row r="12" spans="1:16">
      <c r="A12" s="14" t="s">
        <v>35</v>
      </c>
      <c r="B12" s="38" t="s">
        <v>64</v>
      </c>
      <c r="C12" s="38">
        <v>3820</v>
      </c>
      <c r="D12" s="47"/>
      <c r="E12" s="48"/>
      <c r="F12" s="16">
        <v>1</v>
      </c>
      <c r="G12" s="17">
        <v>1</v>
      </c>
      <c r="H12" s="15">
        <v>0</v>
      </c>
      <c r="I12" s="16">
        <v>0</v>
      </c>
      <c r="J12" s="16"/>
      <c r="K12" s="17"/>
      <c r="L12" s="16">
        <v>12</v>
      </c>
      <c r="M12" s="16">
        <v>2</v>
      </c>
      <c r="N12" s="16">
        <v>3</v>
      </c>
      <c r="O12" s="17">
        <v>1</v>
      </c>
    </row>
    <row r="13" spans="1:16">
      <c r="A13" s="22" t="s">
        <v>36</v>
      </c>
      <c r="B13" s="38" t="s">
        <v>65</v>
      </c>
      <c r="C13" s="38">
        <v>3820</v>
      </c>
      <c r="D13" s="47"/>
      <c r="E13" s="48"/>
      <c r="F13" s="16"/>
      <c r="G13" s="17"/>
      <c r="H13" s="15">
        <v>-35</v>
      </c>
      <c r="I13" s="16">
        <v>-28</v>
      </c>
      <c r="J13" s="16">
        <v>-16</v>
      </c>
      <c r="K13" s="17">
        <v>-7</v>
      </c>
      <c r="L13" s="16">
        <v>-35</v>
      </c>
      <c r="M13" s="16">
        <v>-22</v>
      </c>
      <c r="N13" s="16">
        <v>-14</v>
      </c>
      <c r="O13" s="17">
        <v>-6</v>
      </c>
    </row>
    <row r="14" spans="1:16">
      <c r="A14" s="10" t="s">
        <v>37</v>
      </c>
      <c r="B14" s="39" t="s">
        <v>66</v>
      </c>
      <c r="C14" s="38">
        <v>3820</v>
      </c>
      <c r="D14" s="49"/>
      <c r="E14" s="50"/>
      <c r="F14" s="20">
        <v>39.799999999999997</v>
      </c>
      <c r="G14" s="21">
        <v>15.1</v>
      </c>
      <c r="H14" s="19">
        <v>-15.5</v>
      </c>
      <c r="I14" s="20">
        <v>1.7</v>
      </c>
      <c r="J14" s="20">
        <v>-9.6</v>
      </c>
      <c r="K14" s="21">
        <v>-25.3</v>
      </c>
      <c r="L14" s="20">
        <v>-583.70000000000005</v>
      </c>
      <c r="M14" s="20">
        <v>-559.1</v>
      </c>
      <c r="N14" s="20">
        <v>-559</v>
      </c>
      <c r="O14" s="21">
        <v>2.8</v>
      </c>
    </row>
    <row r="17" spans="1:15">
      <c r="A17" s="6" t="s">
        <v>38</v>
      </c>
      <c r="B17" s="33"/>
      <c r="C17" s="33"/>
      <c r="D17" s="44"/>
      <c r="E17" s="44"/>
      <c r="F17" s="7"/>
      <c r="G17" s="8"/>
      <c r="H17" s="7"/>
      <c r="I17" s="7"/>
      <c r="J17" s="7"/>
      <c r="K17" s="8"/>
      <c r="L17" s="9"/>
      <c r="M17" s="7"/>
      <c r="N17" s="7"/>
      <c r="O17" s="8"/>
    </row>
    <row r="18" spans="1:15">
      <c r="A18" s="10" t="s">
        <v>29</v>
      </c>
      <c r="B18" s="38" t="s">
        <v>59</v>
      </c>
      <c r="C18" s="38">
        <v>3820</v>
      </c>
      <c r="D18" s="45"/>
      <c r="E18" s="46"/>
      <c r="F18" s="12">
        <v>1730.826</v>
      </c>
      <c r="G18" s="13">
        <v>568.22500000000002</v>
      </c>
      <c r="H18" s="11">
        <v>5229.1710000000003</v>
      </c>
      <c r="I18" s="12">
        <v>3954.0349999999999</v>
      </c>
      <c r="J18" s="12">
        <v>2113.3679999999999</v>
      </c>
      <c r="K18" s="13">
        <v>614.54100000000005</v>
      </c>
      <c r="L18" s="12">
        <v>4894.07</v>
      </c>
      <c r="M18" s="12">
        <v>3514.8449999999998</v>
      </c>
      <c r="N18" s="12">
        <v>1814.0940000000001</v>
      </c>
      <c r="O18" s="13">
        <v>475.18</v>
      </c>
    </row>
    <row r="19" spans="1:15">
      <c r="A19" s="14" t="s">
        <v>30</v>
      </c>
      <c r="B19" s="38"/>
      <c r="C19" s="38">
        <v>3820</v>
      </c>
      <c r="D19" s="47"/>
      <c r="E19" s="48"/>
      <c r="F19" s="16">
        <v>-1713.2180000000001</v>
      </c>
      <c r="G19" s="17">
        <v>-685.875</v>
      </c>
      <c r="H19" s="15">
        <v>-4757.5969999999998</v>
      </c>
      <c r="I19" s="16">
        <v>-3587.6499999999996</v>
      </c>
      <c r="J19" s="16">
        <v>-2069.2139999999999</v>
      </c>
      <c r="K19" s="17">
        <v>-747.952</v>
      </c>
      <c r="L19" s="16">
        <v>-4616.8620000000001</v>
      </c>
      <c r="M19" s="16">
        <v>-3299.913</v>
      </c>
      <c r="N19" s="16">
        <v>-1852.2710000000002</v>
      </c>
      <c r="O19" s="17">
        <v>-635.72299999999996</v>
      </c>
    </row>
    <row r="20" spans="1:15">
      <c r="A20" s="14" t="s">
        <v>31</v>
      </c>
      <c r="B20" s="38" t="s">
        <v>60</v>
      </c>
      <c r="C20" s="38">
        <v>3820</v>
      </c>
      <c r="D20" s="47"/>
      <c r="E20" s="48"/>
      <c r="F20" s="16">
        <v>-1.885</v>
      </c>
      <c r="G20" s="17">
        <v>-1.056</v>
      </c>
      <c r="H20" s="15">
        <v>12.1</v>
      </c>
      <c r="I20" s="16">
        <v>10.512</v>
      </c>
      <c r="J20" s="16">
        <v>4.2210000000000001</v>
      </c>
      <c r="K20" s="17">
        <v>-0.40600000000000003</v>
      </c>
      <c r="L20" s="16">
        <v>5.7770000000000001</v>
      </c>
      <c r="M20" s="16">
        <v>3.7189999999999999</v>
      </c>
      <c r="N20" s="16">
        <v>0.64100000000000001</v>
      </c>
      <c r="O20" s="17">
        <v>-1.7909999999999999</v>
      </c>
    </row>
    <row r="21" spans="1:15">
      <c r="A21" s="14" t="s">
        <v>32</v>
      </c>
      <c r="B21" s="38" t="s">
        <v>61</v>
      </c>
      <c r="C21" s="38">
        <v>3820</v>
      </c>
      <c r="D21" s="47"/>
      <c r="E21" s="48"/>
      <c r="F21" s="16">
        <v>0</v>
      </c>
      <c r="G21" s="17">
        <v>0</v>
      </c>
      <c r="H21" s="15">
        <v>-0.72199999999999998</v>
      </c>
      <c r="I21" s="16">
        <v>0</v>
      </c>
      <c r="J21" s="16">
        <v>0</v>
      </c>
      <c r="K21" s="17">
        <v>0</v>
      </c>
      <c r="L21" s="16">
        <v>0</v>
      </c>
      <c r="M21" s="16">
        <v>0</v>
      </c>
      <c r="N21" s="16">
        <v>0</v>
      </c>
      <c r="O21" s="17">
        <v>0</v>
      </c>
    </row>
    <row r="22" spans="1:15">
      <c r="A22" s="14" t="s">
        <v>33</v>
      </c>
      <c r="B22" s="38" t="s">
        <v>62</v>
      </c>
      <c r="C22" s="38">
        <v>3820</v>
      </c>
      <c r="D22" s="47"/>
      <c r="E22" s="48"/>
      <c r="F22" s="16">
        <v>-128.923</v>
      </c>
      <c r="G22" s="17">
        <v>-64.102999999999994</v>
      </c>
      <c r="H22" s="15">
        <v>-261.25799999999998</v>
      </c>
      <c r="I22" s="16">
        <v>-195.15700000000001</v>
      </c>
      <c r="J22" s="16">
        <v>-129.29300000000001</v>
      </c>
      <c r="K22" s="17">
        <v>-63.628</v>
      </c>
      <c r="L22" s="16">
        <v>-210.566</v>
      </c>
      <c r="M22" s="16">
        <v>-155.495</v>
      </c>
      <c r="N22" s="16">
        <v>-101.877</v>
      </c>
      <c r="O22" s="17">
        <v>-49.796999999999997</v>
      </c>
    </row>
    <row r="23" spans="1:15">
      <c r="A23" s="18" t="s">
        <v>34</v>
      </c>
      <c r="B23" s="39" t="s">
        <v>63</v>
      </c>
      <c r="C23" s="38">
        <v>3820</v>
      </c>
      <c r="D23" s="49"/>
      <c r="E23" s="50"/>
      <c r="F23" s="20">
        <v>-113.2</v>
      </c>
      <c r="G23" s="21">
        <v>-182.809</v>
      </c>
      <c r="H23" s="19">
        <v>221.69399999999999</v>
      </c>
      <c r="I23" s="20">
        <v>181.74</v>
      </c>
      <c r="J23" s="20">
        <v>-80.918000000000006</v>
      </c>
      <c r="K23" s="21">
        <v>-197.44499999999999</v>
      </c>
      <c r="L23" s="20">
        <v>72.418999999999997</v>
      </c>
      <c r="M23" s="20">
        <v>63.155999999999999</v>
      </c>
      <c r="N23" s="20">
        <v>-139.41300000000001</v>
      </c>
      <c r="O23" s="21">
        <v>-212.131</v>
      </c>
    </row>
    <row r="24" spans="1:15">
      <c r="A24" s="14" t="s">
        <v>35</v>
      </c>
      <c r="B24" s="38" t="s">
        <v>64</v>
      </c>
      <c r="C24" s="38">
        <v>3820</v>
      </c>
      <c r="D24" s="47"/>
      <c r="E24" s="48"/>
      <c r="F24" s="16">
        <v>1.609</v>
      </c>
      <c r="G24" s="17">
        <v>1.1120000000000001</v>
      </c>
      <c r="H24" s="15">
        <v>3.3660000000000001</v>
      </c>
      <c r="I24" s="16">
        <v>5.452</v>
      </c>
      <c r="J24" s="16">
        <v>7.9480000000000004</v>
      </c>
      <c r="K24" s="17">
        <v>4.7350000000000003</v>
      </c>
      <c r="L24" s="16">
        <v>3.4209999999999998</v>
      </c>
      <c r="M24" s="16">
        <v>5.2149999999999999</v>
      </c>
      <c r="N24" s="16">
        <v>2.8679999999999999</v>
      </c>
      <c r="O24" s="17">
        <v>1.3140000000000001</v>
      </c>
    </row>
    <row r="25" spans="1:15">
      <c r="A25" s="22" t="s">
        <v>36</v>
      </c>
      <c r="B25" s="38" t="s">
        <v>65</v>
      </c>
      <c r="C25" s="38">
        <v>3820</v>
      </c>
      <c r="D25" s="47"/>
      <c r="E25" s="48"/>
      <c r="F25" s="16">
        <v>-29.939</v>
      </c>
      <c r="G25" s="17">
        <v>-40.045999999999999</v>
      </c>
      <c r="H25" s="15">
        <v>-41.811</v>
      </c>
      <c r="I25" s="16">
        <v>-33.470999999999997</v>
      </c>
      <c r="J25" s="16">
        <v>-21.728999999999999</v>
      </c>
      <c r="K25" s="17">
        <v>-9.66</v>
      </c>
      <c r="L25" s="16">
        <v>-35.573999999999998</v>
      </c>
      <c r="M25" s="16">
        <v>-24.053999999999998</v>
      </c>
      <c r="N25" s="16">
        <v>-14.253</v>
      </c>
      <c r="O25" s="17">
        <v>-5.7779999999999996</v>
      </c>
    </row>
    <row r="26" spans="1:15">
      <c r="A26" s="10" t="s">
        <v>37</v>
      </c>
      <c r="B26" s="39" t="s">
        <v>66</v>
      </c>
      <c r="C26" s="38">
        <v>3820</v>
      </c>
      <c r="D26" s="49"/>
      <c r="E26" s="50"/>
      <c r="F26" s="20">
        <v>-141.53</v>
      </c>
      <c r="G26" s="21">
        <v>-221.74299999999999</v>
      </c>
      <c r="H26" s="19">
        <v>183.249</v>
      </c>
      <c r="I26" s="20">
        <v>153.721</v>
      </c>
      <c r="J26" s="20">
        <v>-94.698999999999998</v>
      </c>
      <c r="K26" s="21">
        <v>-202.37</v>
      </c>
      <c r="L26" s="20">
        <v>40.265999999999998</v>
      </c>
      <c r="M26" s="20">
        <v>44.317</v>
      </c>
      <c r="N26" s="20">
        <v>-150.798</v>
      </c>
      <c r="O26" s="21">
        <v>-216.595</v>
      </c>
    </row>
    <row r="27" spans="1:15">
      <c r="A27" s="31"/>
      <c r="B27" s="31"/>
      <c r="C27" s="31"/>
      <c r="D27" s="51"/>
      <c r="E27" s="51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6" t="s">
        <v>58</v>
      </c>
      <c r="B28" s="33"/>
      <c r="C28" s="33"/>
      <c r="D28" s="44"/>
      <c r="E28" s="44"/>
      <c r="F28" s="7"/>
      <c r="G28" s="8"/>
      <c r="H28" s="7"/>
      <c r="I28" s="7"/>
      <c r="J28" s="7"/>
      <c r="K28" s="8"/>
      <c r="L28" s="9"/>
      <c r="M28" s="7"/>
      <c r="N28" s="7"/>
      <c r="O28" s="8"/>
    </row>
    <row r="29" spans="1:15">
      <c r="A29" s="10" t="s">
        <v>29</v>
      </c>
      <c r="B29" s="38" t="s">
        <v>59</v>
      </c>
      <c r="C29" s="38">
        <v>3820</v>
      </c>
      <c r="D29" s="45">
        <v>0</v>
      </c>
      <c r="E29" s="46"/>
      <c r="F29" s="32">
        <v>-128.38900000000001</v>
      </c>
      <c r="G29" s="13">
        <v>-9.8789999999999996</v>
      </c>
      <c r="H29" s="11">
        <v>-695.77800000000002</v>
      </c>
      <c r="I29" s="12">
        <v>-420.06400000000002</v>
      </c>
      <c r="J29" s="12">
        <v>-144.30699999999999</v>
      </c>
      <c r="K29" s="13">
        <v>-31.463999999999999</v>
      </c>
      <c r="L29" s="12">
        <v>-304.226</v>
      </c>
      <c r="M29" s="12">
        <v>-142.15600000000001</v>
      </c>
      <c r="N29" s="12">
        <v>-47.561999999999998</v>
      </c>
      <c r="O29" s="13">
        <v>-2.944</v>
      </c>
    </row>
    <row r="30" spans="1:15">
      <c r="A30" s="14" t="s">
        <v>30</v>
      </c>
      <c r="B30" s="38"/>
      <c r="C30" s="38">
        <v>3820</v>
      </c>
      <c r="D30" s="47">
        <v>0</v>
      </c>
      <c r="E30" s="48"/>
      <c r="F30" s="16">
        <v>128.38900000000001</v>
      </c>
      <c r="G30" s="17">
        <v>9.8789999999999996</v>
      </c>
      <c r="H30" s="15">
        <v>695.77800000000002</v>
      </c>
      <c r="I30" s="16">
        <v>420.06400000000002</v>
      </c>
      <c r="J30" s="16">
        <v>144.30699999999999</v>
      </c>
      <c r="K30" s="17">
        <v>31.463999999999999</v>
      </c>
      <c r="L30" s="16">
        <v>304.226</v>
      </c>
      <c r="M30" s="16">
        <v>142.15600000000001</v>
      </c>
      <c r="N30" s="16">
        <v>47.561999999999998</v>
      </c>
      <c r="O30" s="17">
        <v>2.944</v>
      </c>
    </row>
    <row r="31" spans="1:15">
      <c r="A31" s="14" t="s">
        <v>31</v>
      </c>
      <c r="B31" s="38" t="s">
        <v>60</v>
      </c>
      <c r="C31" s="38">
        <v>3820</v>
      </c>
      <c r="D31" s="47"/>
      <c r="E31" s="48"/>
      <c r="F31" s="16"/>
      <c r="G31" s="17"/>
      <c r="H31" s="15"/>
      <c r="I31" s="16"/>
      <c r="J31" s="16"/>
      <c r="K31" s="17"/>
      <c r="L31" s="16"/>
      <c r="M31" s="16"/>
      <c r="N31" s="16"/>
      <c r="O31" s="17"/>
    </row>
    <row r="32" spans="1:15">
      <c r="A32" s="14" t="s">
        <v>32</v>
      </c>
      <c r="B32" s="38" t="s">
        <v>61</v>
      </c>
      <c r="C32" s="38">
        <v>3820</v>
      </c>
      <c r="D32" s="47"/>
      <c r="E32" s="48"/>
      <c r="F32" s="16"/>
      <c r="G32" s="17"/>
      <c r="H32" s="15"/>
      <c r="I32" s="16"/>
      <c r="J32" s="16"/>
      <c r="K32" s="17"/>
      <c r="L32" s="16"/>
      <c r="M32" s="16"/>
      <c r="N32" s="16"/>
      <c r="O32" s="17"/>
    </row>
    <row r="33" spans="1:15">
      <c r="A33" s="14" t="s">
        <v>33</v>
      </c>
      <c r="B33" s="38" t="s">
        <v>62</v>
      </c>
      <c r="C33" s="38">
        <v>3820</v>
      </c>
      <c r="D33" s="47"/>
      <c r="E33" s="48"/>
      <c r="F33" s="16"/>
      <c r="G33" s="17"/>
      <c r="H33" s="15"/>
      <c r="I33" s="16"/>
      <c r="J33" s="16"/>
      <c r="K33" s="17"/>
      <c r="L33" s="16"/>
      <c r="M33" s="16"/>
      <c r="N33" s="16"/>
      <c r="O33" s="17"/>
    </row>
    <row r="34" spans="1:15">
      <c r="A34" s="18" t="s">
        <v>34</v>
      </c>
      <c r="B34" s="39" t="s">
        <v>63</v>
      </c>
      <c r="C34" s="38">
        <v>3820</v>
      </c>
      <c r="D34" s="49"/>
      <c r="E34" s="50"/>
      <c r="F34" s="20"/>
      <c r="G34" s="21"/>
      <c r="H34" s="19"/>
      <c r="I34" s="20"/>
      <c r="J34" s="20"/>
      <c r="K34" s="21"/>
      <c r="L34" s="20"/>
      <c r="M34" s="20"/>
      <c r="N34" s="20"/>
      <c r="O34" s="21"/>
    </row>
    <row r="35" spans="1:15">
      <c r="A35" s="14" t="s">
        <v>35</v>
      </c>
      <c r="B35" s="38" t="s">
        <v>64</v>
      </c>
      <c r="C35" s="38">
        <v>3820</v>
      </c>
      <c r="D35" s="47"/>
      <c r="E35" s="48"/>
      <c r="F35" s="16"/>
      <c r="G35" s="17"/>
      <c r="H35" s="15"/>
      <c r="I35" s="16"/>
      <c r="J35" s="16"/>
      <c r="K35" s="17"/>
      <c r="L35" s="16"/>
      <c r="M35" s="16"/>
      <c r="N35" s="16"/>
      <c r="O35" s="17"/>
    </row>
    <row r="36" spans="1:15">
      <c r="A36" s="22" t="s">
        <v>36</v>
      </c>
      <c r="B36" s="38" t="s">
        <v>65</v>
      </c>
      <c r="C36" s="38">
        <v>3820</v>
      </c>
      <c r="D36" s="47"/>
      <c r="E36" s="48"/>
      <c r="F36" s="16"/>
      <c r="G36" s="17"/>
      <c r="H36" s="15"/>
      <c r="I36" s="16"/>
      <c r="J36" s="16"/>
      <c r="K36" s="17"/>
      <c r="L36" s="16"/>
      <c r="M36" s="16"/>
      <c r="N36" s="16"/>
      <c r="O36" s="17"/>
    </row>
    <row r="37" spans="1:15">
      <c r="A37" s="10" t="s">
        <v>37</v>
      </c>
      <c r="B37" s="39" t="s">
        <v>66</v>
      </c>
      <c r="C37" s="38">
        <v>3820</v>
      </c>
      <c r="D37" s="49"/>
      <c r="E37" s="50"/>
      <c r="F37" s="20"/>
      <c r="G37" s="21"/>
      <c r="H37" s="19"/>
      <c r="I37" s="20"/>
      <c r="J37" s="20"/>
      <c r="K37" s="21"/>
      <c r="L37" s="20"/>
      <c r="M37" s="20"/>
      <c r="N37" s="20"/>
      <c r="O37" s="21"/>
    </row>
    <row r="38" spans="1:15">
      <c r="A38" s="31"/>
      <c r="B38" s="31"/>
      <c r="C38" s="31"/>
      <c r="D38" s="51"/>
      <c r="E38" s="51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6" t="s">
        <v>44</v>
      </c>
      <c r="B39" s="33"/>
      <c r="C39" s="33"/>
      <c r="D39" s="44"/>
      <c r="E39" s="44"/>
      <c r="F39" s="7"/>
      <c r="G39" s="8"/>
      <c r="H39" s="7"/>
      <c r="I39" s="7"/>
      <c r="J39" s="7"/>
      <c r="K39" s="8"/>
      <c r="L39" s="9"/>
      <c r="M39" s="7"/>
      <c r="N39" s="7"/>
      <c r="O39" s="8"/>
    </row>
    <row r="40" spans="1:15">
      <c r="A40" s="10" t="s">
        <v>29</v>
      </c>
      <c r="B40" s="38" t="s">
        <v>59</v>
      </c>
      <c r="C40" s="38">
        <v>3820</v>
      </c>
      <c r="D40" s="45"/>
      <c r="E40" s="46"/>
      <c r="F40" s="12">
        <f>F6+F18+F29</f>
        <v>4015.4369999999999</v>
      </c>
      <c r="G40" s="13">
        <f t="shared" ref="G40:O40" si="0">G6+G18+G29</f>
        <v>1683.346</v>
      </c>
      <c r="H40" s="11">
        <f t="shared" si="0"/>
        <v>9209.393</v>
      </c>
      <c r="I40" s="12">
        <f>I6+I18+I29</f>
        <v>7093.9709999999995</v>
      </c>
      <c r="J40" s="12">
        <f t="shared" si="0"/>
        <v>4384.0610000000006</v>
      </c>
      <c r="K40" s="13">
        <f t="shared" si="0"/>
        <v>1743.0770000000002</v>
      </c>
      <c r="L40" s="12">
        <f t="shared" si="0"/>
        <v>9016.8439999999991</v>
      </c>
      <c r="M40" s="12">
        <f t="shared" si="0"/>
        <v>6405.6889999999994</v>
      </c>
      <c r="N40" s="12">
        <f t="shared" si="0"/>
        <v>3703.5320000000002</v>
      </c>
      <c r="O40" s="13">
        <f t="shared" si="0"/>
        <v>1481.2360000000001</v>
      </c>
    </row>
    <row r="41" spans="1:15">
      <c r="A41" s="14" t="s">
        <v>30</v>
      </c>
      <c r="B41" s="38"/>
      <c r="C41" s="38">
        <v>3820</v>
      </c>
      <c r="D41" s="47"/>
      <c r="E41" s="48"/>
      <c r="F41" s="16">
        <f t="shared" ref="F41:O41" si="1">F7+F19+F30</f>
        <v>-3856.8289999999997</v>
      </c>
      <c r="G41" s="17">
        <f t="shared" si="1"/>
        <v>-1734.9960000000001</v>
      </c>
      <c r="H41" s="15">
        <f t="shared" si="1"/>
        <v>-8501.8189999999995</v>
      </c>
      <c r="I41" s="16">
        <f t="shared" si="1"/>
        <v>-6529.5859999999993</v>
      </c>
      <c r="J41" s="16">
        <f t="shared" si="1"/>
        <v>-4220.9070000000002</v>
      </c>
      <c r="K41" s="17">
        <f t="shared" si="1"/>
        <v>-1837.4880000000001</v>
      </c>
      <c r="L41" s="16">
        <f t="shared" si="1"/>
        <v>-9110.6360000000004</v>
      </c>
      <c r="M41" s="16">
        <f t="shared" si="1"/>
        <v>-6585.7570000000005</v>
      </c>
      <c r="N41" s="16">
        <f t="shared" si="1"/>
        <v>-4194.7090000000007</v>
      </c>
      <c r="O41" s="17">
        <f t="shared" si="1"/>
        <v>-1587.779</v>
      </c>
    </row>
    <row r="42" spans="1:15">
      <c r="A42" s="14" t="s">
        <v>31</v>
      </c>
      <c r="B42" s="38" t="s">
        <v>60</v>
      </c>
      <c r="C42" s="38">
        <v>3820</v>
      </c>
      <c r="D42" s="47"/>
      <c r="E42" s="48"/>
      <c r="F42" s="16">
        <f t="shared" ref="F42:O48" si="2">F8+F20</f>
        <v>-1.885</v>
      </c>
      <c r="G42" s="17">
        <f t="shared" si="2"/>
        <v>-1.056</v>
      </c>
      <c r="H42" s="15">
        <f t="shared" si="2"/>
        <v>17.100000000000001</v>
      </c>
      <c r="I42" s="16">
        <f t="shared" si="2"/>
        <v>10.512</v>
      </c>
      <c r="J42" s="16">
        <f t="shared" si="2"/>
        <v>4.2210000000000001</v>
      </c>
      <c r="K42" s="17">
        <f t="shared" si="2"/>
        <v>-0.40600000000000003</v>
      </c>
      <c r="L42" s="16">
        <f t="shared" si="2"/>
        <v>8.777000000000001</v>
      </c>
      <c r="M42" s="16">
        <f t="shared" si="2"/>
        <v>3.7189999999999999</v>
      </c>
      <c r="N42" s="16">
        <f t="shared" si="2"/>
        <v>0.64100000000000001</v>
      </c>
      <c r="O42" s="17">
        <f t="shared" si="2"/>
        <v>-1.7909999999999999</v>
      </c>
    </row>
    <row r="43" spans="1:15">
      <c r="A43" s="14" t="s">
        <v>32</v>
      </c>
      <c r="B43" s="38" t="s">
        <v>61</v>
      </c>
      <c r="C43" s="38">
        <v>3820</v>
      </c>
      <c r="D43" s="47"/>
      <c r="E43" s="48"/>
      <c r="F43" s="16">
        <f t="shared" si="2"/>
        <v>0</v>
      </c>
      <c r="G43" s="17">
        <f t="shared" si="2"/>
        <v>0</v>
      </c>
      <c r="H43" s="15">
        <f t="shared" si="2"/>
        <v>-0.72199999999999998</v>
      </c>
      <c r="I43" s="16">
        <f t="shared" si="2"/>
        <v>0</v>
      </c>
      <c r="J43" s="16">
        <f t="shared" si="2"/>
        <v>0</v>
      </c>
      <c r="K43" s="17">
        <f t="shared" si="2"/>
        <v>0</v>
      </c>
      <c r="L43" s="16">
        <f t="shared" si="2"/>
        <v>0</v>
      </c>
      <c r="M43" s="16">
        <f t="shared" si="2"/>
        <v>0</v>
      </c>
      <c r="N43" s="16">
        <f t="shared" si="2"/>
        <v>0</v>
      </c>
      <c r="O43" s="17">
        <f t="shared" si="2"/>
        <v>0</v>
      </c>
    </row>
    <row r="44" spans="1:15">
      <c r="A44" s="14" t="s">
        <v>33</v>
      </c>
      <c r="B44" s="38" t="s">
        <v>62</v>
      </c>
      <c r="C44" s="38">
        <v>3820</v>
      </c>
      <c r="D44" s="47"/>
      <c r="E44" s="48"/>
      <c r="F44" s="16">
        <f t="shared" si="2"/>
        <v>-230.923</v>
      </c>
      <c r="G44" s="17">
        <f t="shared" si="2"/>
        <v>-115.10299999999999</v>
      </c>
      <c r="H44" s="15">
        <f t="shared" si="2"/>
        <v>-482.25799999999998</v>
      </c>
      <c r="I44" s="16">
        <f t="shared" si="2"/>
        <v>-363.15700000000004</v>
      </c>
      <c r="J44" s="16">
        <f t="shared" si="2"/>
        <v>-243.29300000000001</v>
      </c>
      <c r="K44" s="17">
        <f t="shared" si="2"/>
        <v>-120.628</v>
      </c>
      <c r="L44" s="16">
        <f t="shared" si="2"/>
        <v>-403.56600000000003</v>
      </c>
      <c r="M44" s="16">
        <f t="shared" si="2"/>
        <v>-299.495</v>
      </c>
      <c r="N44" s="16">
        <f t="shared" si="2"/>
        <v>-195.87700000000001</v>
      </c>
      <c r="O44" s="17">
        <f t="shared" si="2"/>
        <v>-95.796999999999997</v>
      </c>
    </row>
    <row r="45" spans="1:15">
      <c r="A45" s="18" t="s">
        <v>34</v>
      </c>
      <c r="B45" s="39" t="s">
        <v>63</v>
      </c>
      <c r="C45" s="38">
        <v>3820</v>
      </c>
      <c r="D45" s="49"/>
      <c r="E45" s="50"/>
      <c r="F45" s="20">
        <f t="shared" si="2"/>
        <v>-74.099999999999994</v>
      </c>
      <c r="G45" s="21">
        <f t="shared" si="2"/>
        <v>-168.209</v>
      </c>
      <c r="H45" s="19">
        <f t="shared" si="2"/>
        <v>240.79399999999998</v>
      </c>
      <c r="I45" s="20">
        <f t="shared" si="2"/>
        <v>211.44</v>
      </c>
      <c r="J45" s="20">
        <f t="shared" si="2"/>
        <v>-74.818000000000012</v>
      </c>
      <c r="K45" s="21">
        <f t="shared" si="2"/>
        <v>-215.64499999999998</v>
      </c>
      <c r="L45" s="20">
        <f t="shared" si="2"/>
        <v>-488.58100000000002</v>
      </c>
      <c r="M45" s="20">
        <f t="shared" si="2"/>
        <v>-476.04400000000004</v>
      </c>
      <c r="N45" s="20">
        <f t="shared" si="2"/>
        <v>-686.61300000000006</v>
      </c>
      <c r="O45" s="21">
        <f t="shared" si="2"/>
        <v>-204.03100000000001</v>
      </c>
    </row>
    <row r="46" spans="1:15">
      <c r="A46" s="14" t="s">
        <v>35</v>
      </c>
      <c r="B46" s="38" t="s">
        <v>64</v>
      </c>
      <c r="C46" s="38">
        <v>3820</v>
      </c>
      <c r="D46" s="47"/>
      <c r="E46" s="48"/>
      <c r="F46" s="16">
        <f t="shared" si="2"/>
        <v>2.609</v>
      </c>
      <c r="G46" s="17">
        <f t="shared" si="2"/>
        <v>2.1120000000000001</v>
      </c>
      <c r="H46" s="15">
        <f t="shared" si="2"/>
        <v>3.3660000000000001</v>
      </c>
      <c r="I46" s="16">
        <f t="shared" si="2"/>
        <v>5.452</v>
      </c>
      <c r="J46" s="16">
        <f t="shared" si="2"/>
        <v>7.9480000000000004</v>
      </c>
      <c r="K46" s="17">
        <f t="shared" si="2"/>
        <v>4.7350000000000003</v>
      </c>
      <c r="L46" s="16">
        <f t="shared" si="2"/>
        <v>15.420999999999999</v>
      </c>
      <c r="M46" s="16">
        <f t="shared" si="2"/>
        <v>7.2149999999999999</v>
      </c>
      <c r="N46" s="16">
        <f t="shared" si="2"/>
        <v>5.8680000000000003</v>
      </c>
      <c r="O46" s="17">
        <f t="shared" si="2"/>
        <v>2.3140000000000001</v>
      </c>
    </row>
    <row r="47" spans="1:15">
      <c r="A47" s="22" t="s">
        <v>36</v>
      </c>
      <c r="B47" s="38" t="s">
        <v>65</v>
      </c>
      <c r="C47" s="38">
        <v>3820</v>
      </c>
      <c r="D47" s="47"/>
      <c r="E47" s="48"/>
      <c r="F47" s="16">
        <f t="shared" si="2"/>
        <v>-29.939</v>
      </c>
      <c r="G47" s="17">
        <f t="shared" si="2"/>
        <v>-40.045999999999999</v>
      </c>
      <c r="H47" s="15">
        <f t="shared" si="2"/>
        <v>-76.811000000000007</v>
      </c>
      <c r="I47" s="16">
        <f t="shared" si="2"/>
        <v>-61.470999999999997</v>
      </c>
      <c r="J47" s="16">
        <f t="shared" si="2"/>
        <v>-37.728999999999999</v>
      </c>
      <c r="K47" s="17">
        <f t="shared" si="2"/>
        <v>-16.66</v>
      </c>
      <c r="L47" s="16">
        <f t="shared" si="2"/>
        <v>-70.573999999999998</v>
      </c>
      <c r="M47" s="16">
        <f t="shared" si="2"/>
        <v>-46.054000000000002</v>
      </c>
      <c r="N47" s="16">
        <f t="shared" si="2"/>
        <v>-28.253</v>
      </c>
      <c r="O47" s="17">
        <f t="shared" si="2"/>
        <v>-11.777999999999999</v>
      </c>
    </row>
    <row r="48" spans="1:15">
      <c r="A48" s="10" t="s">
        <v>37</v>
      </c>
      <c r="B48" s="39" t="s">
        <v>66</v>
      </c>
      <c r="C48" s="38">
        <v>3820</v>
      </c>
      <c r="D48" s="49"/>
      <c r="E48" s="50"/>
      <c r="F48" s="20">
        <f t="shared" si="2"/>
        <v>-101.73</v>
      </c>
      <c r="G48" s="21">
        <f t="shared" si="2"/>
        <v>-206.643</v>
      </c>
      <c r="H48" s="19">
        <f t="shared" si="2"/>
        <v>167.749</v>
      </c>
      <c r="I48" s="20">
        <f t="shared" si="2"/>
        <v>155.42099999999999</v>
      </c>
      <c r="J48" s="20">
        <f t="shared" si="2"/>
        <v>-104.29899999999999</v>
      </c>
      <c r="K48" s="21">
        <f t="shared" si="2"/>
        <v>-227.67000000000002</v>
      </c>
      <c r="L48" s="20">
        <f t="shared" si="2"/>
        <v>-543.43400000000008</v>
      </c>
      <c r="M48" s="20">
        <f t="shared" si="2"/>
        <v>-514.78300000000002</v>
      </c>
      <c r="N48" s="20">
        <f t="shared" si="2"/>
        <v>-709.798</v>
      </c>
      <c r="O48" s="21">
        <f t="shared" si="2"/>
        <v>-213.79499999999999</v>
      </c>
    </row>
    <row r="50" spans="1:15">
      <c r="A50" s="6" t="s">
        <v>43</v>
      </c>
      <c r="B50" s="33"/>
      <c r="C50" s="33"/>
      <c r="D50" s="44"/>
      <c r="E50" s="44"/>
      <c r="F50" s="7"/>
      <c r="G50" s="8"/>
      <c r="H50" s="7"/>
      <c r="I50" s="7"/>
      <c r="J50" s="7"/>
      <c r="K50" s="8"/>
      <c r="L50" s="9"/>
      <c r="M50" s="7"/>
      <c r="N50" s="7"/>
      <c r="O50" s="8"/>
    </row>
    <row r="51" spans="1:15">
      <c r="A51" s="10" t="s">
        <v>29</v>
      </c>
      <c r="B51" s="31"/>
      <c r="C51" s="31"/>
      <c r="D51" s="45"/>
      <c r="E51" s="46"/>
      <c r="F51" s="12">
        <f>F40-G40</f>
        <v>2332.0909999999999</v>
      </c>
      <c r="G51" s="13">
        <f>G40</f>
        <v>1683.346</v>
      </c>
      <c r="H51" s="11">
        <f>H40-I40</f>
        <v>2115.4220000000005</v>
      </c>
      <c r="I51" s="12">
        <f t="shared" ref="I51" si="3">I40-J40</f>
        <v>2709.9099999999989</v>
      </c>
      <c r="J51" s="12">
        <f>J40-K40</f>
        <v>2640.9840000000004</v>
      </c>
      <c r="K51" s="13">
        <f>K40</f>
        <v>1743.0770000000002</v>
      </c>
      <c r="L51" s="12">
        <f>L40-M40</f>
        <v>2611.1549999999997</v>
      </c>
      <c r="M51" s="12">
        <f t="shared" ref="M51" si="4">M40-N40</f>
        <v>2702.1569999999992</v>
      </c>
      <c r="N51" s="12">
        <f>N40-O40</f>
        <v>2222.2960000000003</v>
      </c>
      <c r="O51" s="13">
        <f>O40</f>
        <v>1481.2360000000001</v>
      </c>
    </row>
    <row r="52" spans="1:15">
      <c r="A52" s="14" t="s">
        <v>30</v>
      </c>
      <c r="B52" s="34"/>
      <c r="C52" s="34"/>
      <c r="D52" s="47"/>
      <c r="E52" s="48"/>
      <c r="F52" s="16">
        <f t="shared" ref="F52:F56" si="5">F41-G41</f>
        <v>-2121.8329999999996</v>
      </c>
      <c r="G52" s="17">
        <f t="shared" ref="G52:G59" si="6">G41</f>
        <v>-1734.9960000000001</v>
      </c>
      <c r="H52" s="15">
        <f t="shared" ref="H52:J59" si="7">H41-I41</f>
        <v>-1972.2330000000002</v>
      </c>
      <c r="I52" s="16">
        <f t="shared" si="7"/>
        <v>-2308.6789999999992</v>
      </c>
      <c r="J52" s="16">
        <f t="shared" si="7"/>
        <v>-2383.4189999999999</v>
      </c>
      <c r="K52" s="17">
        <f t="shared" ref="K52:K59" si="8">K41</f>
        <v>-1837.4880000000001</v>
      </c>
      <c r="L52" s="16">
        <f t="shared" ref="L52:N59" si="9">L41-M41</f>
        <v>-2524.8789999999999</v>
      </c>
      <c r="M52" s="16">
        <f t="shared" si="9"/>
        <v>-2391.0479999999998</v>
      </c>
      <c r="N52" s="16">
        <f t="shared" si="9"/>
        <v>-2606.9300000000007</v>
      </c>
      <c r="O52" s="17">
        <f t="shared" ref="O52:O59" si="10">O41</f>
        <v>-1587.779</v>
      </c>
    </row>
    <row r="53" spans="1:15">
      <c r="A53" s="14" t="s">
        <v>31</v>
      </c>
      <c r="B53" s="34"/>
      <c r="C53" s="34"/>
      <c r="D53" s="47"/>
      <c r="E53" s="48"/>
      <c r="F53" s="16">
        <f t="shared" si="5"/>
        <v>-0.82899999999999996</v>
      </c>
      <c r="G53" s="17">
        <f t="shared" si="6"/>
        <v>-1.056</v>
      </c>
      <c r="H53" s="15">
        <f t="shared" si="7"/>
        <v>6.588000000000001</v>
      </c>
      <c r="I53" s="16">
        <f t="shared" si="7"/>
        <v>6.2910000000000004</v>
      </c>
      <c r="J53" s="16">
        <f t="shared" si="7"/>
        <v>4.6269999999999998</v>
      </c>
      <c r="K53" s="17">
        <f t="shared" si="8"/>
        <v>-0.40600000000000003</v>
      </c>
      <c r="L53" s="16">
        <f t="shared" si="9"/>
        <v>5.0580000000000016</v>
      </c>
      <c r="M53" s="16">
        <f t="shared" si="9"/>
        <v>3.0779999999999998</v>
      </c>
      <c r="N53" s="16">
        <f t="shared" si="9"/>
        <v>2.4319999999999999</v>
      </c>
      <c r="O53" s="17">
        <f t="shared" si="10"/>
        <v>-1.7909999999999999</v>
      </c>
    </row>
    <row r="54" spans="1:15">
      <c r="A54" s="14" t="s">
        <v>32</v>
      </c>
      <c r="B54" s="34"/>
      <c r="C54" s="34"/>
      <c r="D54" s="47"/>
      <c r="E54" s="48"/>
      <c r="F54" s="16">
        <f t="shared" si="5"/>
        <v>0</v>
      </c>
      <c r="G54" s="17">
        <f t="shared" si="6"/>
        <v>0</v>
      </c>
      <c r="H54" s="15">
        <f t="shared" si="7"/>
        <v>-0.72199999999999998</v>
      </c>
      <c r="I54" s="16">
        <f t="shared" si="7"/>
        <v>0</v>
      </c>
      <c r="J54" s="16">
        <f t="shared" si="7"/>
        <v>0</v>
      </c>
      <c r="K54" s="17">
        <f t="shared" si="8"/>
        <v>0</v>
      </c>
      <c r="L54" s="16">
        <f t="shared" si="9"/>
        <v>0</v>
      </c>
      <c r="M54" s="16">
        <f t="shared" si="9"/>
        <v>0</v>
      </c>
      <c r="N54" s="16">
        <f t="shared" si="9"/>
        <v>0</v>
      </c>
      <c r="O54" s="17">
        <f t="shared" si="10"/>
        <v>0</v>
      </c>
    </row>
    <row r="55" spans="1:15">
      <c r="A55" s="14" t="s">
        <v>33</v>
      </c>
      <c r="B55" s="34"/>
      <c r="C55" s="34"/>
      <c r="D55" s="47"/>
      <c r="E55" s="48"/>
      <c r="F55" s="16">
        <f t="shared" si="5"/>
        <v>-115.82000000000001</v>
      </c>
      <c r="G55" s="17">
        <f t="shared" si="6"/>
        <v>-115.10299999999999</v>
      </c>
      <c r="H55" s="15">
        <f t="shared" si="7"/>
        <v>-119.10099999999994</v>
      </c>
      <c r="I55" s="16">
        <f t="shared" si="7"/>
        <v>-119.86400000000003</v>
      </c>
      <c r="J55" s="16">
        <f t="shared" si="7"/>
        <v>-122.66500000000001</v>
      </c>
      <c r="K55" s="17">
        <f t="shared" si="8"/>
        <v>-120.628</v>
      </c>
      <c r="L55" s="16">
        <f t="shared" si="9"/>
        <v>-104.07100000000003</v>
      </c>
      <c r="M55" s="16">
        <f t="shared" si="9"/>
        <v>-103.61799999999999</v>
      </c>
      <c r="N55" s="16">
        <f t="shared" si="9"/>
        <v>-100.08000000000001</v>
      </c>
      <c r="O55" s="17">
        <f t="shared" si="10"/>
        <v>-95.796999999999997</v>
      </c>
    </row>
    <row r="56" spans="1:15">
      <c r="A56" s="18" t="s">
        <v>34</v>
      </c>
      <c r="B56" s="35"/>
      <c r="C56" s="35"/>
      <c r="D56" s="49"/>
      <c r="E56" s="50"/>
      <c r="F56" s="20">
        <f t="shared" si="5"/>
        <v>94.109000000000009</v>
      </c>
      <c r="G56" s="21">
        <f t="shared" si="6"/>
        <v>-168.209</v>
      </c>
      <c r="H56" s="19">
        <f t="shared" si="7"/>
        <v>29.353999999999985</v>
      </c>
      <c r="I56" s="20">
        <f t="shared" si="7"/>
        <v>286.25800000000004</v>
      </c>
      <c r="J56" s="20">
        <f t="shared" si="7"/>
        <v>140.82699999999997</v>
      </c>
      <c r="K56" s="21">
        <f t="shared" si="8"/>
        <v>-215.64499999999998</v>
      </c>
      <c r="L56" s="20">
        <f t="shared" si="9"/>
        <v>-12.536999999999978</v>
      </c>
      <c r="M56" s="20">
        <f t="shared" si="9"/>
        <v>210.56900000000002</v>
      </c>
      <c r="N56" s="20">
        <f t="shared" si="9"/>
        <v>-482.58200000000005</v>
      </c>
      <c r="O56" s="21">
        <f t="shared" si="10"/>
        <v>-204.03100000000001</v>
      </c>
    </row>
    <row r="57" spans="1:15">
      <c r="A57" s="14" t="s">
        <v>35</v>
      </c>
      <c r="B57" s="34"/>
      <c r="C57" s="34"/>
      <c r="D57" s="47"/>
      <c r="E57" s="48"/>
      <c r="F57" s="16">
        <f>F46-G46</f>
        <v>0.49699999999999989</v>
      </c>
      <c r="G57" s="17">
        <f t="shared" si="6"/>
        <v>2.1120000000000001</v>
      </c>
      <c r="H57" s="15">
        <f t="shared" si="7"/>
        <v>-2.0859999999999999</v>
      </c>
      <c r="I57" s="16">
        <f t="shared" si="7"/>
        <v>-2.4960000000000004</v>
      </c>
      <c r="J57" s="16">
        <f t="shared" si="7"/>
        <v>3.2130000000000001</v>
      </c>
      <c r="K57" s="17">
        <f t="shared" si="8"/>
        <v>4.7350000000000003</v>
      </c>
      <c r="L57" s="16">
        <f t="shared" si="9"/>
        <v>8.2059999999999995</v>
      </c>
      <c r="M57" s="16">
        <f t="shared" si="9"/>
        <v>1.3469999999999995</v>
      </c>
      <c r="N57" s="16">
        <f t="shared" si="9"/>
        <v>3.5540000000000003</v>
      </c>
      <c r="O57" s="17">
        <f t="shared" si="10"/>
        <v>2.3140000000000001</v>
      </c>
    </row>
    <row r="58" spans="1:15">
      <c r="A58" s="22" t="s">
        <v>36</v>
      </c>
      <c r="B58" s="34"/>
      <c r="C58" s="34"/>
      <c r="D58" s="47"/>
      <c r="E58" s="48"/>
      <c r="F58" s="16">
        <f>F47-G47</f>
        <v>10.106999999999999</v>
      </c>
      <c r="G58" s="17">
        <f t="shared" si="6"/>
        <v>-40.045999999999999</v>
      </c>
      <c r="H58" s="15">
        <f t="shared" si="7"/>
        <v>-15.340000000000011</v>
      </c>
      <c r="I58" s="16">
        <f t="shared" si="7"/>
        <v>-23.741999999999997</v>
      </c>
      <c r="J58" s="16">
        <f t="shared" si="7"/>
        <v>-21.068999999999999</v>
      </c>
      <c r="K58" s="17">
        <f t="shared" si="8"/>
        <v>-16.66</v>
      </c>
      <c r="L58" s="16">
        <f t="shared" si="9"/>
        <v>-24.519999999999996</v>
      </c>
      <c r="M58" s="16">
        <f t="shared" si="9"/>
        <v>-17.801000000000002</v>
      </c>
      <c r="N58" s="16">
        <f t="shared" si="9"/>
        <v>-16.475000000000001</v>
      </c>
      <c r="O58" s="17">
        <f t="shared" si="10"/>
        <v>-11.777999999999999</v>
      </c>
    </row>
    <row r="59" spans="1:15">
      <c r="A59" s="10" t="s">
        <v>37</v>
      </c>
      <c r="B59" s="31"/>
      <c r="C59" s="31"/>
      <c r="D59" s="49"/>
      <c r="E59" s="50"/>
      <c r="F59" s="20">
        <f>F48-G48</f>
        <v>104.913</v>
      </c>
      <c r="G59" s="21">
        <f t="shared" si="6"/>
        <v>-206.643</v>
      </c>
      <c r="H59" s="19">
        <f t="shared" si="7"/>
        <v>12.328000000000003</v>
      </c>
      <c r="I59" s="20">
        <f t="shared" si="7"/>
        <v>259.71999999999997</v>
      </c>
      <c r="J59" s="20">
        <f t="shared" si="7"/>
        <v>123.37100000000002</v>
      </c>
      <c r="K59" s="21">
        <f t="shared" si="8"/>
        <v>-227.67000000000002</v>
      </c>
      <c r="L59" s="20">
        <f t="shared" si="9"/>
        <v>-28.651000000000067</v>
      </c>
      <c r="M59" s="20">
        <f t="shared" si="9"/>
        <v>195.01499999999999</v>
      </c>
      <c r="N59" s="20">
        <f t="shared" si="9"/>
        <v>-496.00300000000004</v>
      </c>
      <c r="O59" s="21">
        <f t="shared" si="10"/>
        <v>-213.79499999999999</v>
      </c>
    </row>
    <row r="62" spans="1:15">
      <c r="A62" s="6" t="s">
        <v>46</v>
      </c>
      <c r="B62" s="33"/>
      <c r="C62" s="33"/>
      <c r="D62" s="44"/>
      <c r="E62" s="44"/>
      <c r="F62" s="7"/>
      <c r="G62" s="8"/>
      <c r="H62" s="7"/>
      <c r="I62" s="7"/>
      <c r="J62" s="7"/>
      <c r="K62" s="8"/>
      <c r="L62" s="9"/>
      <c r="M62" s="7"/>
      <c r="N62" s="7"/>
      <c r="O62" s="8"/>
    </row>
    <row r="63" spans="1:15">
      <c r="A63" s="10" t="s">
        <v>29</v>
      </c>
      <c r="B63" s="38" t="s">
        <v>59</v>
      </c>
      <c r="C63" s="38">
        <v>3820</v>
      </c>
      <c r="D63" s="45">
        <v>0</v>
      </c>
      <c r="E63" s="46">
        <v>0</v>
      </c>
      <c r="F63" s="12">
        <v>7181.2330000000002</v>
      </c>
      <c r="G63" s="13">
        <v>3580.4229999999998</v>
      </c>
      <c r="H63" s="11">
        <v>14463.834000000001</v>
      </c>
      <c r="I63" s="12">
        <v>10285.807000000001</v>
      </c>
      <c r="J63" s="12">
        <v>6949.0789999999997</v>
      </c>
      <c r="K63" s="13">
        <v>3438.5839999999998</v>
      </c>
      <c r="L63" s="12">
        <v>13070.336693957192</v>
      </c>
      <c r="M63" s="12">
        <v>9466.8370576551606</v>
      </c>
      <c r="N63" s="12">
        <v>6466.6182059412222</v>
      </c>
      <c r="O63" s="13">
        <v>3017.7323144691218</v>
      </c>
    </row>
    <row r="64" spans="1:15">
      <c r="A64" s="14" t="s">
        <v>30</v>
      </c>
      <c r="B64" s="38"/>
      <c r="C64" s="38">
        <v>3820</v>
      </c>
      <c r="D64" s="47">
        <v>0</v>
      </c>
      <c r="E64" s="48">
        <v>0</v>
      </c>
      <c r="F64" s="16">
        <v>-6863.5010000000002</v>
      </c>
      <c r="G64" s="17">
        <v>-3431.3639999999996</v>
      </c>
      <c r="H64" s="15">
        <v>-13972.8815</v>
      </c>
      <c r="I64" s="16">
        <v>-9862.2489999999998</v>
      </c>
      <c r="J64" s="16">
        <v>-6664.0819999999994</v>
      </c>
      <c r="K64" s="17">
        <v>-3303.0239999999999</v>
      </c>
      <c r="L64" s="16">
        <v>-12615.033262661122</v>
      </c>
      <c r="M64" s="16">
        <v>-9127.1289109630179</v>
      </c>
      <c r="N64" s="16">
        <v>-6239.3835271025873</v>
      </c>
      <c r="O64" s="17">
        <v>-2912.7405148617422</v>
      </c>
    </row>
    <row r="65" spans="1:15">
      <c r="A65" s="14" t="s">
        <v>31</v>
      </c>
      <c r="B65" s="38" t="s">
        <v>60</v>
      </c>
      <c r="C65" s="38">
        <v>3820</v>
      </c>
      <c r="D65" s="47">
        <v>0</v>
      </c>
      <c r="E65" s="48">
        <v>0</v>
      </c>
      <c r="F65" s="16">
        <v>0</v>
      </c>
      <c r="G65" s="17">
        <v>0</v>
      </c>
      <c r="H65" s="15">
        <v>0</v>
      </c>
      <c r="I65" s="16">
        <v>0</v>
      </c>
      <c r="J65" s="16">
        <v>0</v>
      </c>
      <c r="K65" s="17">
        <v>0</v>
      </c>
      <c r="L65" s="16">
        <v>0</v>
      </c>
      <c r="M65" s="16">
        <v>0</v>
      </c>
      <c r="N65" s="16">
        <v>0</v>
      </c>
      <c r="O65" s="17">
        <v>0</v>
      </c>
    </row>
    <row r="66" spans="1:15">
      <c r="A66" s="14" t="s">
        <v>32</v>
      </c>
      <c r="B66" s="38" t="s">
        <v>61</v>
      </c>
      <c r="C66" s="38">
        <v>3820</v>
      </c>
      <c r="D66" s="47">
        <v>0</v>
      </c>
      <c r="E66" s="48">
        <v>0</v>
      </c>
      <c r="F66" s="16">
        <v>0</v>
      </c>
      <c r="G66" s="17">
        <v>0</v>
      </c>
      <c r="H66" s="15">
        <v>0</v>
      </c>
      <c r="I66" s="16">
        <v>0</v>
      </c>
      <c r="J66" s="16">
        <v>0</v>
      </c>
      <c r="K66" s="17">
        <v>0</v>
      </c>
      <c r="L66" s="16">
        <v>0</v>
      </c>
      <c r="M66" s="16">
        <v>0</v>
      </c>
      <c r="N66" s="16">
        <v>0</v>
      </c>
      <c r="O66" s="17">
        <v>0</v>
      </c>
    </row>
    <row r="67" spans="1:15">
      <c r="A67" s="14" t="s">
        <v>33</v>
      </c>
      <c r="B67" s="38" t="s">
        <v>62</v>
      </c>
      <c r="C67" s="38">
        <v>3820</v>
      </c>
      <c r="D67" s="47"/>
      <c r="E67" s="48"/>
      <c r="F67" s="16">
        <v>-83.072999999999993</v>
      </c>
      <c r="G67" s="17">
        <v>-42.188000000000002</v>
      </c>
      <c r="H67" s="15">
        <v>-150.13600000000002</v>
      </c>
      <c r="I67" s="16">
        <v>-108.128</v>
      </c>
      <c r="J67" s="16">
        <v>-71.87</v>
      </c>
      <c r="K67" s="17">
        <v>-34.869999999999997</v>
      </c>
      <c r="L67" s="16">
        <v>-69.672484633558469</v>
      </c>
      <c r="M67" s="16">
        <v>-50.194978066975153</v>
      </c>
      <c r="N67" s="16">
        <v>-33.041291410917793</v>
      </c>
      <c r="O67" s="17">
        <v>-16.723669291713904</v>
      </c>
    </row>
    <row r="68" spans="1:15">
      <c r="A68" s="18" t="s">
        <v>34</v>
      </c>
      <c r="B68" s="39" t="s">
        <v>63</v>
      </c>
      <c r="C68" s="38">
        <v>3820</v>
      </c>
      <c r="D68" s="49">
        <v>0</v>
      </c>
      <c r="E68" s="50">
        <v>0</v>
      </c>
      <c r="F68" s="20">
        <v>234.65899999999999</v>
      </c>
      <c r="G68" s="21">
        <v>106.871</v>
      </c>
      <c r="H68" s="19">
        <v>340.81649999999996</v>
      </c>
      <c r="I68" s="20">
        <v>315.43</v>
      </c>
      <c r="J68" s="20">
        <v>213.12699999999998</v>
      </c>
      <c r="K68" s="21">
        <v>100.69</v>
      </c>
      <c r="L68" s="20">
        <v>385.63094666251237</v>
      </c>
      <c r="M68" s="20">
        <v>289.48316862516555</v>
      </c>
      <c r="N68" s="20">
        <v>194.19338742771697</v>
      </c>
      <c r="O68" s="21">
        <v>88.268130315665672</v>
      </c>
    </row>
    <row r="69" spans="1:15">
      <c r="A69" s="14" t="s">
        <v>35</v>
      </c>
      <c r="B69" s="38" t="s">
        <v>64</v>
      </c>
      <c r="C69" s="38">
        <v>3820</v>
      </c>
      <c r="D69" s="47"/>
      <c r="E69" s="48"/>
      <c r="F69" s="16">
        <v>23.472999999999999</v>
      </c>
      <c r="G69" s="17">
        <v>11.759</v>
      </c>
      <c r="H69" s="15">
        <v>46.095500000000001</v>
      </c>
      <c r="I69" s="16">
        <v>37.061</v>
      </c>
      <c r="J69" s="16">
        <v>27.52</v>
      </c>
      <c r="K69" s="17">
        <v>9.32</v>
      </c>
      <c r="L69" s="16">
        <v>38.532372817810014</v>
      </c>
      <c r="M69" s="16">
        <v>29.947008228621268</v>
      </c>
      <c r="N69" s="16">
        <v>19.71278711337764</v>
      </c>
      <c r="O69" s="17">
        <v>8.7740418091144061</v>
      </c>
    </row>
    <row r="70" spans="1:15">
      <c r="A70" s="22" t="s">
        <v>36</v>
      </c>
      <c r="B70" s="38" t="s">
        <v>65</v>
      </c>
      <c r="C70" s="38">
        <v>3820</v>
      </c>
      <c r="D70" s="47">
        <v>0</v>
      </c>
      <c r="E70" s="48">
        <v>0</v>
      </c>
      <c r="F70" s="16"/>
      <c r="G70" s="17"/>
      <c r="H70" s="15">
        <v>0</v>
      </c>
      <c r="I70" s="16">
        <v>0</v>
      </c>
      <c r="J70" s="16"/>
      <c r="K70" s="17"/>
      <c r="L70" s="16">
        <v>18.692983132717831</v>
      </c>
      <c r="M70" s="16">
        <v>14.85060588183933</v>
      </c>
      <c r="N70" s="16">
        <v>9.7631265878807838</v>
      </c>
      <c r="O70" s="17">
        <v>4.2993956155673434</v>
      </c>
    </row>
    <row r="71" spans="1:15">
      <c r="A71" s="10" t="s">
        <v>37</v>
      </c>
      <c r="B71" s="39" t="s">
        <v>66</v>
      </c>
      <c r="C71" s="38">
        <v>3820</v>
      </c>
      <c r="D71" s="49">
        <v>0</v>
      </c>
      <c r="E71" s="50">
        <v>0</v>
      </c>
      <c r="F71" s="20">
        <v>258.13200000000001</v>
      </c>
      <c r="G71" s="21">
        <v>118.63</v>
      </c>
      <c r="H71" s="19">
        <v>386.91199999999998</v>
      </c>
      <c r="I71" s="20">
        <v>352.49099999999999</v>
      </c>
      <c r="J71" s="20">
        <v>240.64699999999999</v>
      </c>
      <c r="K71" s="21">
        <v>110.01</v>
      </c>
      <c r="L71" s="20">
        <v>442.85630261304021</v>
      </c>
      <c r="M71" s="20">
        <v>334.28078273562613</v>
      </c>
      <c r="N71" s="20">
        <v>223.66930112897538</v>
      </c>
      <c r="O71" s="21">
        <v>101.341567740347</v>
      </c>
    </row>
    <row r="73" spans="1:15">
      <c r="A73" s="6" t="s">
        <v>47</v>
      </c>
      <c r="B73" s="33"/>
      <c r="C73" s="33"/>
      <c r="D73" s="44"/>
      <c r="E73" s="44"/>
      <c r="F73" s="7"/>
      <c r="G73" s="8"/>
      <c r="H73" s="7"/>
      <c r="I73" s="7"/>
      <c r="J73" s="7"/>
      <c r="K73" s="8"/>
      <c r="L73" s="9"/>
      <c r="M73" s="7"/>
      <c r="N73" s="7"/>
      <c r="O73" s="8"/>
    </row>
    <row r="74" spans="1:15">
      <c r="A74" s="10" t="s">
        <v>29</v>
      </c>
      <c r="B74" s="31"/>
      <c r="C74" s="31"/>
      <c r="D74" s="45">
        <f>D63-E63</f>
        <v>0</v>
      </c>
      <c r="E74" s="46"/>
      <c r="F74" s="12">
        <f>F63-G63</f>
        <v>3600.8100000000004</v>
      </c>
      <c r="G74" s="13">
        <f>G63</f>
        <v>3580.4229999999998</v>
      </c>
      <c r="H74" s="11">
        <f>H63-I63</f>
        <v>4178.027</v>
      </c>
      <c r="I74" s="12">
        <f t="shared" ref="I74" si="11">I63-J63</f>
        <v>3336.728000000001</v>
      </c>
      <c r="J74" s="12">
        <f>J63-K63</f>
        <v>3510.4949999999999</v>
      </c>
      <c r="K74" s="13">
        <f>K63</f>
        <v>3438.5839999999998</v>
      </c>
      <c r="L74" s="12">
        <f>L63-M63</f>
        <v>3603.4996363020309</v>
      </c>
      <c r="M74" s="12">
        <f t="shared" ref="M74" si="12">M63-N63</f>
        <v>3000.2188517139384</v>
      </c>
      <c r="N74" s="12">
        <f>N63-O63</f>
        <v>3448.8858914721004</v>
      </c>
      <c r="O74" s="13">
        <f>O63</f>
        <v>3017.7323144691218</v>
      </c>
    </row>
    <row r="75" spans="1:15">
      <c r="A75" s="14" t="s">
        <v>30</v>
      </c>
      <c r="B75" s="34"/>
      <c r="C75" s="34"/>
      <c r="D75" s="47">
        <f t="shared" ref="D75:F82" si="13">D64-E64</f>
        <v>0</v>
      </c>
      <c r="E75" s="48"/>
      <c r="F75" s="16">
        <f t="shared" si="13"/>
        <v>-3432.1370000000006</v>
      </c>
      <c r="G75" s="17">
        <f t="shared" ref="G75:G82" si="14">G64</f>
        <v>-3431.3639999999996</v>
      </c>
      <c r="H75" s="15">
        <f t="shared" ref="H75:J82" si="15">H64-I64</f>
        <v>-4110.6324999999997</v>
      </c>
      <c r="I75" s="16">
        <f t="shared" si="15"/>
        <v>-3198.1670000000004</v>
      </c>
      <c r="J75" s="16">
        <f t="shared" si="15"/>
        <v>-3361.0579999999995</v>
      </c>
      <c r="K75" s="17">
        <f t="shared" ref="K75:K82" si="16">K64</f>
        <v>-3303.0239999999999</v>
      </c>
      <c r="L75" s="16">
        <f t="shared" ref="L75:N82" si="17">L64-M64</f>
        <v>-3487.9043516981037</v>
      </c>
      <c r="M75" s="16">
        <f t="shared" si="17"/>
        <v>-2887.7453838604306</v>
      </c>
      <c r="N75" s="16">
        <f t="shared" si="17"/>
        <v>-3326.6430122408451</v>
      </c>
      <c r="O75" s="17">
        <f t="shared" ref="O75:O82" si="18">O64</f>
        <v>-2912.7405148617422</v>
      </c>
    </row>
    <row r="76" spans="1:15">
      <c r="A76" s="14" t="s">
        <v>31</v>
      </c>
      <c r="B76" s="34"/>
      <c r="C76" s="34"/>
      <c r="D76" s="47">
        <f t="shared" si="13"/>
        <v>0</v>
      </c>
      <c r="E76" s="48"/>
      <c r="F76" s="16">
        <f t="shared" si="13"/>
        <v>0</v>
      </c>
      <c r="G76" s="17">
        <f t="shared" si="14"/>
        <v>0</v>
      </c>
      <c r="H76" s="15">
        <f t="shared" si="15"/>
        <v>0</v>
      </c>
      <c r="I76" s="16">
        <f t="shared" si="15"/>
        <v>0</v>
      </c>
      <c r="J76" s="16">
        <f t="shared" si="15"/>
        <v>0</v>
      </c>
      <c r="K76" s="17">
        <f t="shared" si="16"/>
        <v>0</v>
      </c>
      <c r="L76" s="16">
        <f t="shared" si="17"/>
        <v>0</v>
      </c>
      <c r="M76" s="16">
        <f t="shared" si="17"/>
        <v>0</v>
      </c>
      <c r="N76" s="16">
        <f t="shared" si="17"/>
        <v>0</v>
      </c>
      <c r="O76" s="17">
        <f t="shared" si="18"/>
        <v>0</v>
      </c>
    </row>
    <row r="77" spans="1:15">
      <c r="A77" s="14" t="s">
        <v>32</v>
      </c>
      <c r="B77" s="34"/>
      <c r="C77" s="34"/>
      <c r="D77" s="47">
        <f t="shared" si="13"/>
        <v>0</v>
      </c>
      <c r="E77" s="48"/>
      <c r="F77" s="16">
        <f t="shared" si="13"/>
        <v>0</v>
      </c>
      <c r="G77" s="17">
        <f t="shared" si="14"/>
        <v>0</v>
      </c>
      <c r="H77" s="15">
        <f t="shared" si="15"/>
        <v>0</v>
      </c>
      <c r="I77" s="16">
        <f t="shared" si="15"/>
        <v>0</v>
      </c>
      <c r="J77" s="16">
        <f t="shared" si="15"/>
        <v>0</v>
      </c>
      <c r="K77" s="17">
        <f t="shared" si="16"/>
        <v>0</v>
      </c>
      <c r="L77" s="16">
        <f t="shared" si="17"/>
        <v>0</v>
      </c>
      <c r="M77" s="16">
        <f t="shared" si="17"/>
        <v>0</v>
      </c>
      <c r="N77" s="16">
        <f t="shared" si="17"/>
        <v>0</v>
      </c>
      <c r="O77" s="17">
        <f t="shared" si="18"/>
        <v>0</v>
      </c>
    </row>
    <row r="78" spans="1:15">
      <c r="A78" s="14" t="s">
        <v>33</v>
      </c>
      <c r="B78" s="34"/>
      <c r="C78" s="34"/>
      <c r="D78" s="47">
        <f t="shared" si="13"/>
        <v>0</v>
      </c>
      <c r="E78" s="48"/>
      <c r="F78" s="16">
        <f t="shared" si="13"/>
        <v>-40.884999999999991</v>
      </c>
      <c r="G78" s="17">
        <f t="shared" si="14"/>
        <v>-42.188000000000002</v>
      </c>
      <c r="H78" s="15">
        <f t="shared" si="15"/>
        <v>-42.008000000000024</v>
      </c>
      <c r="I78" s="16">
        <f t="shared" si="15"/>
        <v>-36.257999999999996</v>
      </c>
      <c r="J78" s="16">
        <f t="shared" si="15"/>
        <v>-37.000000000000007</v>
      </c>
      <c r="K78" s="17">
        <f t="shared" si="16"/>
        <v>-34.869999999999997</v>
      </c>
      <c r="L78" s="16">
        <f t="shared" si="17"/>
        <v>-19.477506566583315</v>
      </c>
      <c r="M78" s="16">
        <f t="shared" si="17"/>
        <v>-17.15368665605736</v>
      </c>
      <c r="N78" s="16">
        <f t="shared" si="17"/>
        <v>-16.317622119203889</v>
      </c>
      <c r="O78" s="17">
        <f t="shared" si="18"/>
        <v>-16.723669291713904</v>
      </c>
    </row>
    <row r="79" spans="1:15">
      <c r="A79" s="18" t="s">
        <v>34</v>
      </c>
      <c r="B79" s="35"/>
      <c r="C79" s="35"/>
      <c r="D79" s="49">
        <f t="shared" si="13"/>
        <v>0</v>
      </c>
      <c r="E79" s="50"/>
      <c r="F79" s="20">
        <f t="shared" si="13"/>
        <v>127.788</v>
      </c>
      <c r="G79" s="21">
        <f t="shared" si="14"/>
        <v>106.871</v>
      </c>
      <c r="H79" s="19">
        <f t="shared" si="15"/>
        <v>25.386499999999955</v>
      </c>
      <c r="I79" s="20">
        <f t="shared" si="15"/>
        <v>102.30300000000003</v>
      </c>
      <c r="J79" s="20">
        <f t="shared" si="15"/>
        <v>112.43699999999998</v>
      </c>
      <c r="K79" s="21">
        <f t="shared" si="16"/>
        <v>100.69</v>
      </c>
      <c r="L79" s="20">
        <f t="shared" si="17"/>
        <v>96.147778037346825</v>
      </c>
      <c r="M79" s="20">
        <f t="shared" si="17"/>
        <v>95.289781197448576</v>
      </c>
      <c r="N79" s="20">
        <f t="shared" si="17"/>
        <v>105.9252571120513</v>
      </c>
      <c r="O79" s="21">
        <f t="shared" si="18"/>
        <v>88.268130315665672</v>
      </c>
    </row>
    <row r="80" spans="1:15">
      <c r="A80" s="14" t="s">
        <v>35</v>
      </c>
      <c r="B80" s="34"/>
      <c r="C80" s="34"/>
      <c r="D80" s="47">
        <f t="shared" si="13"/>
        <v>0</v>
      </c>
      <c r="E80" s="48"/>
      <c r="F80" s="16">
        <f t="shared" si="13"/>
        <v>11.713999999999999</v>
      </c>
      <c r="G80" s="17">
        <f t="shared" si="14"/>
        <v>11.759</v>
      </c>
      <c r="H80" s="15">
        <f t="shared" si="15"/>
        <v>9.0345000000000013</v>
      </c>
      <c r="I80" s="16">
        <f t="shared" si="15"/>
        <v>9.5410000000000004</v>
      </c>
      <c r="J80" s="16">
        <f t="shared" si="15"/>
        <v>18.2</v>
      </c>
      <c r="K80" s="17">
        <f t="shared" si="16"/>
        <v>9.32</v>
      </c>
      <c r="L80" s="16">
        <f t="shared" si="17"/>
        <v>8.585364589188746</v>
      </c>
      <c r="M80" s="16">
        <f t="shared" si="17"/>
        <v>10.234221115243628</v>
      </c>
      <c r="N80" s="16">
        <f t="shared" si="17"/>
        <v>10.938745304263234</v>
      </c>
      <c r="O80" s="17">
        <f t="shared" si="18"/>
        <v>8.7740418091144061</v>
      </c>
    </row>
    <row r="81" spans="1:15">
      <c r="A81" s="22" t="s">
        <v>36</v>
      </c>
      <c r="B81" s="34"/>
      <c r="C81" s="34"/>
      <c r="D81" s="47">
        <f t="shared" si="13"/>
        <v>0</v>
      </c>
      <c r="E81" s="48"/>
      <c r="F81" s="16">
        <f t="shared" si="13"/>
        <v>0</v>
      </c>
      <c r="G81" s="17">
        <f t="shared" si="14"/>
        <v>0</v>
      </c>
      <c r="H81" s="15">
        <f t="shared" si="15"/>
        <v>0</v>
      </c>
      <c r="I81" s="16">
        <f t="shared" si="15"/>
        <v>0</v>
      </c>
      <c r="J81" s="16">
        <f t="shared" si="15"/>
        <v>0</v>
      </c>
      <c r="K81" s="17">
        <f t="shared" si="16"/>
        <v>0</v>
      </c>
      <c r="L81" s="16">
        <f t="shared" si="17"/>
        <v>3.842377250878501</v>
      </c>
      <c r="M81" s="16">
        <f t="shared" si="17"/>
        <v>5.0874792939585465</v>
      </c>
      <c r="N81" s="16">
        <f t="shared" si="17"/>
        <v>5.4637309723134404</v>
      </c>
      <c r="O81" s="17">
        <f t="shared" si="18"/>
        <v>4.2993956155673434</v>
      </c>
    </row>
    <row r="82" spans="1:15">
      <c r="A82" s="10" t="s">
        <v>37</v>
      </c>
      <c r="B82" s="31"/>
      <c r="C82" s="31"/>
      <c r="D82" s="49">
        <f t="shared" si="13"/>
        <v>0</v>
      </c>
      <c r="E82" s="50"/>
      <c r="F82" s="20">
        <f t="shared" si="13"/>
        <v>139.50200000000001</v>
      </c>
      <c r="G82" s="21">
        <f t="shared" si="14"/>
        <v>118.63</v>
      </c>
      <c r="H82" s="19">
        <f t="shared" si="15"/>
        <v>34.420999999999992</v>
      </c>
      <c r="I82" s="20">
        <f t="shared" si="15"/>
        <v>111.84399999999999</v>
      </c>
      <c r="J82" s="20">
        <f t="shared" si="15"/>
        <v>130.637</v>
      </c>
      <c r="K82" s="21">
        <f t="shared" si="16"/>
        <v>110.01</v>
      </c>
      <c r="L82" s="20">
        <f t="shared" si="17"/>
        <v>108.57551987741408</v>
      </c>
      <c r="M82" s="20">
        <f t="shared" si="17"/>
        <v>110.61148160665076</v>
      </c>
      <c r="N82" s="20">
        <f t="shared" si="17"/>
        <v>122.32773338862837</v>
      </c>
      <c r="O82" s="21">
        <f t="shared" si="18"/>
        <v>101.341567740347</v>
      </c>
    </row>
    <row r="86" spans="1:15">
      <c r="A86" s="6" t="s">
        <v>48</v>
      </c>
      <c r="B86" s="33"/>
      <c r="C86" s="33"/>
      <c r="D86" s="44"/>
      <c r="E86" s="44"/>
      <c r="F86" s="7"/>
      <c r="G86" s="8"/>
      <c r="H86" s="7"/>
      <c r="I86" s="7"/>
      <c r="J86" s="7"/>
      <c r="K86" s="8"/>
      <c r="L86" s="9"/>
      <c r="M86" s="7"/>
      <c r="N86" s="7"/>
      <c r="O86" s="8"/>
    </row>
    <row r="87" spans="1:15">
      <c r="A87" s="10" t="s">
        <v>29</v>
      </c>
      <c r="B87" s="31"/>
      <c r="C87" s="31"/>
      <c r="D87" s="45">
        <v>0</v>
      </c>
      <c r="E87" s="46">
        <v>0</v>
      </c>
      <c r="F87" s="12">
        <v>5934.4620000000004</v>
      </c>
      <c r="G87" s="13">
        <v>2595.5299999999997</v>
      </c>
      <c r="H87" s="11">
        <v>10802.648999999999</v>
      </c>
      <c r="I87" s="12">
        <v>7587.7729999999992</v>
      </c>
      <c r="J87" s="12">
        <v>5171.1289999999999</v>
      </c>
      <c r="K87" s="13">
        <v>2408.652</v>
      </c>
      <c r="L87" s="12">
        <v>9854.6569999999992</v>
      </c>
      <c r="M87" s="12">
        <v>6768.6549999999997</v>
      </c>
      <c r="N87" s="12">
        <v>4478.6819999999998</v>
      </c>
      <c r="O87" s="13">
        <v>1967.691</v>
      </c>
    </row>
    <row r="88" spans="1:15">
      <c r="A88" s="14" t="s">
        <v>30</v>
      </c>
      <c r="B88" s="34"/>
      <c r="C88" s="34"/>
      <c r="D88" s="47">
        <v>0</v>
      </c>
      <c r="E88" s="48">
        <v>0</v>
      </c>
      <c r="F88" s="16">
        <v>-5723.4330000000009</v>
      </c>
      <c r="G88" s="17">
        <v>-2528.1299999999997</v>
      </c>
      <c r="H88" s="15">
        <v>-10558.198999999999</v>
      </c>
      <c r="I88" s="16">
        <v>-7336.1799999999994</v>
      </c>
      <c r="J88" s="16">
        <v>-4998.9540000000006</v>
      </c>
      <c r="K88" s="17">
        <v>-2340.922</v>
      </c>
      <c r="L88" s="16">
        <v>-9566.0629999999983</v>
      </c>
      <c r="M88" s="16">
        <v>-6576.018</v>
      </c>
      <c r="N88" s="16">
        <v>-4360.8090000000002</v>
      </c>
      <c r="O88" s="17">
        <v>-1923.9870000000001</v>
      </c>
    </row>
    <row r="89" spans="1:15">
      <c r="A89" s="14" t="s">
        <v>31</v>
      </c>
      <c r="B89" s="34"/>
      <c r="C89" s="34"/>
      <c r="D89" s="47">
        <v>0</v>
      </c>
      <c r="E89" s="48">
        <v>0</v>
      </c>
      <c r="F89" s="16">
        <v>2.75</v>
      </c>
      <c r="G89" s="17">
        <v>0.8</v>
      </c>
      <c r="H89" s="15">
        <v>-107.706</v>
      </c>
      <c r="I89" s="16">
        <v>2.7509999999999999</v>
      </c>
      <c r="J89" s="16">
        <v>4.7699999999999996</v>
      </c>
      <c r="K89" s="17">
        <v>2.8239999999999998</v>
      </c>
      <c r="L89" s="16">
        <v>5.3949999999999996</v>
      </c>
      <c r="M89" s="16">
        <v>4.6379999999999999</v>
      </c>
      <c r="N89" s="16">
        <v>8.6110000000000007</v>
      </c>
      <c r="O89" s="17">
        <v>2.4929999999999999</v>
      </c>
    </row>
    <row r="90" spans="1:15">
      <c r="A90" s="14" t="s">
        <v>32</v>
      </c>
      <c r="B90" s="34"/>
      <c r="C90" s="34"/>
      <c r="D90" s="47">
        <v>0</v>
      </c>
      <c r="E90" s="48">
        <v>0</v>
      </c>
      <c r="F90" s="16">
        <v>-1.3919999999999999</v>
      </c>
      <c r="G90" s="17">
        <v>0</v>
      </c>
      <c r="H90" s="15">
        <v>-1.6E-2</v>
      </c>
      <c r="I90" s="16">
        <v>0</v>
      </c>
      <c r="J90" s="16">
        <v>0</v>
      </c>
      <c r="K90" s="17">
        <v>0</v>
      </c>
      <c r="L90" s="16">
        <v>0</v>
      </c>
      <c r="M90" s="16">
        <v>-0.80500000000000005</v>
      </c>
      <c r="N90" s="16">
        <v>-0.81200000000000006</v>
      </c>
      <c r="O90" s="17">
        <v>0</v>
      </c>
    </row>
    <row r="91" spans="1:15">
      <c r="A91" s="14" t="s">
        <v>33</v>
      </c>
      <c r="B91" s="34"/>
      <c r="C91" s="34"/>
      <c r="D91" s="47">
        <v>0</v>
      </c>
      <c r="E91" s="48">
        <v>0</v>
      </c>
      <c r="F91" s="16">
        <v>-96.896000000000001</v>
      </c>
      <c r="G91" s="17">
        <v>-46.371000000000002</v>
      </c>
      <c r="H91" s="15">
        <v>-165.62100000000001</v>
      </c>
      <c r="I91" s="16">
        <v>-118.83699999999999</v>
      </c>
      <c r="J91" s="16">
        <v>-69.781999999999996</v>
      </c>
      <c r="K91" s="17">
        <v>-37.900999999999996</v>
      </c>
      <c r="L91" s="16">
        <v>-92.638000000000005</v>
      </c>
      <c r="M91" s="16">
        <v>-60.936</v>
      </c>
      <c r="N91" s="16">
        <v>-39.637</v>
      </c>
      <c r="O91" s="17">
        <v>-19.675999999999998</v>
      </c>
    </row>
    <row r="92" spans="1:15">
      <c r="A92" s="18" t="s">
        <v>34</v>
      </c>
      <c r="B92" s="35"/>
      <c r="C92" s="35"/>
      <c r="D92" s="49">
        <v>0</v>
      </c>
      <c r="E92" s="50">
        <v>0</v>
      </c>
      <c r="F92" s="20">
        <v>115.491</v>
      </c>
      <c r="G92" s="21">
        <v>21.829000000000001</v>
      </c>
      <c r="H92" s="19">
        <v>-28.893000000000001</v>
      </c>
      <c r="I92" s="20">
        <v>135.50700000000001</v>
      </c>
      <c r="J92" s="20">
        <v>107.163</v>
      </c>
      <c r="K92" s="21">
        <v>32.652999999999999</v>
      </c>
      <c r="L92" s="20">
        <v>201.351</v>
      </c>
      <c r="M92" s="20">
        <v>135.53399999999999</v>
      </c>
      <c r="N92" s="20">
        <v>86.034999999999997</v>
      </c>
      <c r="O92" s="21">
        <v>26.521000000000001</v>
      </c>
    </row>
    <row r="93" spans="1:15">
      <c r="A93" s="14" t="s">
        <v>35</v>
      </c>
      <c r="B93" s="34"/>
      <c r="C93" s="34"/>
      <c r="D93" s="47">
        <v>0</v>
      </c>
      <c r="E93" s="48">
        <v>0</v>
      </c>
      <c r="F93" s="16">
        <v>20.702999999999999</v>
      </c>
      <c r="G93" s="17">
        <v>10.685</v>
      </c>
      <c r="H93" s="15">
        <v>27.99</v>
      </c>
      <c r="I93" s="16">
        <v>21.206</v>
      </c>
      <c r="J93" s="16">
        <v>13.287000000000001</v>
      </c>
      <c r="K93" s="17">
        <v>7.9050000000000002</v>
      </c>
      <c r="L93" s="16">
        <v>28.888999999999999</v>
      </c>
      <c r="M93" s="16">
        <v>20.683999999999997</v>
      </c>
      <c r="N93" s="16">
        <v>11.132</v>
      </c>
      <c r="O93" s="17">
        <v>3.6890000000000001</v>
      </c>
    </row>
    <row r="94" spans="1:15">
      <c r="A94" s="22" t="s">
        <v>36</v>
      </c>
      <c r="B94" s="34"/>
      <c r="C94" s="34"/>
      <c r="D94" s="47">
        <v>0</v>
      </c>
      <c r="E94" s="48">
        <v>0</v>
      </c>
      <c r="F94" s="16">
        <v>-17.146999999999998</v>
      </c>
      <c r="G94" s="17">
        <v>-4.7709999999999999</v>
      </c>
      <c r="H94" s="15">
        <v>-23.859000000000002</v>
      </c>
      <c r="I94" s="16">
        <v>-16.381</v>
      </c>
      <c r="J94" s="16">
        <v>-15.438000000000001</v>
      </c>
      <c r="K94" s="17">
        <v>-7.2039999999999997</v>
      </c>
      <c r="L94" s="16">
        <v>-15.79</v>
      </c>
      <c r="M94" s="16">
        <v>-9.5909999999999993</v>
      </c>
      <c r="N94" s="16">
        <v>-5.3109999999999999</v>
      </c>
      <c r="O94" s="17">
        <v>-2.3650000000000002</v>
      </c>
    </row>
    <row r="95" spans="1:15">
      <c r="A95" s="10" t="s">
        <v>37</v>
      </c>
      <c r="B95" s="31"/>
      <c r="C95" s="31"/>
      <c r="D95" s="49">
        <v>0</v>
      </c>
      <c r="E95" s="50">
        <v>0</v>
      </c>
      <c r="F95" s="20">
        <v>119.047</v>
      </c>
      <c r="G95" s="21">
        <v>27.743000000000002</v>
      </c>
      <c r="H95" s="19">
        <v>-24.762000000000004</v>
      </c>
      <c r="I95" s="20">
        <v>140.33199999999999</v>
      </c>
      <c r="J95" s="20">
        <v>105.012</v>
      </c>
      <c r="K95" s="21">
        <v>33.353999999999999</v>
      </c>
      <c r="L95" s="20">
        <v>214.45000000000002</v>
      </c>
      <c r="M95" s="20">
        <v>146.62699999999998</v>
      </c>
      <c r="N95" s="20">
        <v>91.855999999999995</v>
      </c>
      <c r="O95" s="21">
        <v>27.844999999999999</v>
      </c>
    </row>
    <row r="96" spans="1:15">
      <c r="A96" s="10" t="s">
        <v>45</v>
      </c>
      <c r="B96" s="31"/>
      <c r="C96" s="31"/>
      <c r="D96" s="49">
        <v>0</v>
      </c>
      <c r="E96" s="50">
        <v>0</v>
      </c>
      <c r="F96" s="20">
        <v>4408.3589556000006</v>
      </c>
      <c r="G96" s="21">
        <v>4104.1368060000004</v>
      </c>
      <c r="H96" s="19">
        <v>3679.2292046000002</v>
      </c>
      <c r="I96" s="20">
        <v>3372.4354176000002</v>
      </c>
      <c r="J96" s="20">
        <v>3414.4138917</v>
      </c>
      <c r="K96" s="21">
        <v>3371.7983187</v>
      </c>
      <c r="L96" s="20">
        <v>3487.4755464999998</v>
      </c>
      <c r="M96" s="20">
        <v>3603</v>
      </c>
      <c r="N96" s="20">
        <v>3515</v>
      </c>
      <c r="O96" s="21">
        <v>3164</v>
      </c>
    </row>
    <row r="98" spans="1:15">
      <c r="A98" s="6" t="s">
        <v>49</v>
      </c>
      <c r="B98" s="33"/>
      <c r="C98" s="33"/>
      <c r="D98" s="44"/>
      <c r="E98" s="44"/>
      <c r="F98" s="7"/>
      <c r="G98" s="8"/>
      <c r="H98" s="7"/>
      <c r="I98" s="7"/>
      <c r="J98" s="7"/>
      <c r="K98" s="8"/>
      <c r="L98" s="9"/>
      <c r="M98" s="7"/>
      <c r="N98" s="7"/>
      <c r="O98" s="8"/>
    </row>
    <row r="99" spans="1:15">
      <c r="A99" s="10" t="s">
        <v>29</v>
      </c>
      <c r="B99" s="31"/>
      <c r="C99" s="31"/>
      <c r="D99" s="45">
        <f t="shared" ref="D99:F107" si="19">D87-E87</f>
        <v>0</v>
      </c>
      <c r="E99" s="46"/>
      <c r="F99" s="12">
        <f>F87-G87</f>
        <v>3338.9320000000007</v>
      </c>
      <c r="G99" s="13">
        <f>G87</f>
        <v>2595.5299999999997</v>
      </c>
      <c r="H99" s="11">
        <f t="shared" ref="H99:J107" si="20">H87-I87</f>
        <v>3214.8760000000002</v>
      </c>
      <c r="I99" s="12">
        <f t="shared" si="20"/>
        <v>2416.6439999999993</v>
      </c>
      <c r="J99" s="12">
        <f>J87-K87</f>
        <v>2762.4769999999999</v>
      </c>
      <c r="K99" s="13">
        <f>K87</f>
        <v>2408.652</v>
      </c>
      <c r="L99" s="12">
        <f t="shared" ref="L99:N107" si="21">L87-M87</f>
        <v>3086.0019999999995</v>
      </c>
      <c r="M99" s="12">
        <f t="shared" si="21"/>
        <v>2289.973</v>
      </c>
      <c r="N99" s="12">
        <f>N87-O87</f>
        <v>2510.991</v>
      </c>
      <c r="O99" s="13">
        <f>O87</f>
        <v>1967.691</v>
      </c>
    </row>
    <row r="100" spans="1:15">
      <c r="A100" s="14" t="s">
        <v>30</v>
      </c>
      <c r="B100" s="34"/>
      <c r="C100" s="34"/>
      <c r="D100" s="47">
        <f t="shared" si="19"/>
        <v>0</v>
      </c>
      <c r="E100" s="48"/>
      <c r="F100" s="16">
        <f t="shared" si="19"/>
        <v>-3195.3030000000012</v>
      </c>
      <c r="G100" s="17">
        <f t="shared" ref="G100:G107" si="22">G88</f>
        <v>-2528.1299999999997</v>
      </c>
      <c r="H100" s="15">
        <f t="shared" si="20"/>
        <v>-3222.0189999999993</v>
      </c>
      <c r="I100" s="16">
        <f t="shared" si="20"/>
        <v>-2337.2259999999987</v>
      </c>
      <c r="J100" s="16">
        <f t="shared" si="20"/>
        <v>-2658.0320000000006</v>
      </c>
      <c r="K100" s="17">
        <f t="shared" ref="K100:K107" si="23">K88</f>
        <v>-2340.922</v>
      </c>
      <c r="L100" s="16">
        <f t="shared" si="21"/>
        <v>-2990.0449999999983</v>
      </c>
      <c r="M100" s="16">
        <f t="shared" si="21"/>
        <v>-2215.2089999999998</v>
      </c>
      <c r="N100" s="16">
        <f t="shared" si="21"/>
        <v>-2436.8220000000001</v>
      </c>
      <c r="O100" s="17">
        <f t="shared" ref="O100:O107" si="24">O88</f>
        <v>-1923.9870000000001</v>
      </c>
    </row>
    <row r="101" spans="1:15">
      <c r="A101" s="14" t="s">
        <v>31</v>
      </c>
      <c r="B101" s="34"/>
      <c r="C101" s="34"/>
      <c r="D101" s="47">
        <f t="shared" si="19"/>
        <v>0</v>
      </c>
      <c r="E101" s="48"/>
      <c r="F101" s="16">
        <f t="shared" si="19"/>
        <v>1.95</v>
      </c>
      <c r="G101" s="17">
        <f t="shared" si="22"/>
        <v>0.8</v>
      </c>
      <c r="H101" s="15">
        <f t="shared" si="20"/>
        <v>-110.45700000000001</v>
      </c>
      <c r="I101" s="16">
        <f t="shared" si="20"/>
        <v>-2.0189999999999997</v>
      </c>
      <c r="J101" s="16">
        <f t="shared" si="20"/>
        <v>1.9459999999999997</v>
      </c>
      <c r="K101" s="17">
        <f t="shared" si="23"/>
        <v>2.8239999999999998</v>
      </c>
      <c r="L101" s="16">
        <f t="shared" si="21"/>
        <v>0.75699999999999967</v>
      </c>
      <c r="M101" s="16">
        <f t="shared" si="21"/>
        <v>-3.9730000000000008</v>
      </c>
      <c r="N101" s="16">
        <f t="shared" si="21"/>
        <v>6.1180000000000003</v>
      </c>
      <c r="O101" s="17">
        <f t="shared" si="24"/>
        <v>2.4929999999999999</v>
      </c>
    </row>
    <row r="102" spans="1:15">
      <c r="A102" s="14" t="s">
        <v>32</v>
      </c>
      <c r="B102" s="34"/>
      <c r="C102" s="34"/>
      <c r="D102" s="47">
        <f t="shared" si="19"/>
        <v>0</v>
      </c>
      <c r="E102" s="48"/>
      <c r="F102" s="16">
        <f t="shared" si="19"/>
        <v>-1.3919999999999999</v>
      </c>
      <c r="G102" s="17">
        <f t="shared" si="22"/>
        <v>0</v>
      </c>
      <c r="H102" s="15">
        <f t="shared" si="20"/>
        <v>-1.6E-2</v>
      </c>
      <c r="I102" s="16">
        <f t="shared" si="20"/>
        <v>0</v>
      </c>
      <c r="J102" s="16">
        <f t="shared" si="20"/>
        <v>0</v>
      </c>
      <c r="K102" s="17">
        <f t="shared" si="23"/>
        <v>0</v>
      </c>
      <c r="L102" s="16">
        <f t="shared" si="21"/>
        <v>0.80500000000000005</v>
      </c>
      <c r="M102" s="16">
        <f t="shared" si="21"/>
        <v>7.0000000000000062E-3</v>
      </c>
      <c r="N102" s="16">
        <f t="shared" si="21"/>
        <v>-0.81200000000000006</v>
      </c>
      <c r="O102" s="17">
        <f t="shared" si="24"/>
        <v>0</v>
      </c>
    </row>
    <row r="103" spans="1:15">
      <c r="A103" s="14" t="s">
        <v>33</v>
      </c>
      <c r="B103" s="34"/>
      <c r="C103" s="34"/>
      <c r="D103" s="47">
        <f t="shared" si="19"/>
        <v>0</v>
      </c>
      <c r="E103" s="48"/>
      <c r="F103" s="16">
        <f t="shared" si="19"/>
        <v>-50.524999999999999</v>
      </c>
      <c r="G103" s="17">
        <f t="shared" si="22"/>
        <v>-46.371000000000002</v>
      </c>
      <c r="H103" s="15">
        <f t="shared" si="20"/>
        <v>-46.78400000000002</v>
      </c>
      <c r="I103" s="16">
        <f t="shared" si="20"/>
        <v>-49.054999999999993</v>
      </c>
      <c r="J103" s="16">
        <f t="shared" si="20"/>
        <v>-31.881</v>
      </c>
      <c r="K103" s="17">
        <f t="shared" si="23"/>
        <v>-37.900999999999996</v>
      </c>
      <c r="L103" s="16">
        <f t="shared" si="21"/>
        <v>-31.702000000000005</v>
      </c>
      <c r="M103" s="16">
        <f t="shared" si="21"/>
        <v>-21.298999999999999</v>
      </c>
      <c r="N103" s="16">
        <f t="shared" si="21"/>
        <v>-19.961000000000002</v>
      </c>
      <c r="O103" s="17">
        <f t="shared" si="24"/>
        <v>-19.675999999999998</v>
      </c>
    </row>
    <row r="104" spans="1:15">
      <c r="A104" s="18" t="s">
        <v>34</v>
      </c>
      <c r="B104" s="35"/>
      <c r="C104" s="35"/>
      <c r="D104" s="49">
        <f t="shared" si="19"/>
        <v>0</v>
      </c>
      <c r="E104" s="50"/>
      <c r="F104" s="20">
        <f t="shared" si="19"/>
        <v>93.662000000000006</v>
      </c>
      <c r="G104" s="21">
        <f t="shared" si="22"/>
        <v>21.829000000000001</v>
      </c>
      <c r="H104" s="19">
        <f t="shared" si="20"/>
        <v>-164.4</v>
      </c>
      <c r="I104" s="20">
        <f t="shared" si="20"/>
        <v>28.344000000000008</v>
      </c>
      <c r="J104" s="20">
        <f t="shared" si="20"/>
        <v>74.509999999999991</v>
      </c>
      <c r="K104" s="21">
        <f t="shared" si="23"/>
        <v>32.652999999999999</v>
      </c>
      <c r="L104" s="20">
        <f t="shared" si="21"/>
        <v>65.817000000000007</v>
      </c>
      <c r="M104" s="20">
        <f t="shared" si="21"/>
        <v>49.498999999999995</v>
      </c>
      <c r="N104" s="20">
        <f t="shared" si="21"/>
        <v>59.513999999999996</v>
      </c>
      <c r="O104" s="21">
        <f t="shared" si="24"/>
        <v>26.521000000000001</v>
      </c>
    </row>
    <row r="105" spans="1:15">
      <c r="A105" s="14" t="s">
        <v>35</v>
      </c>
      <c r="B105" s="34"/>
      <c r="C105" s="34"/>
      <c r="D105" s="47">
        <f t="shared" si="19"/>
        <v>0</v>
      </c>
      <c r="E105" s="48"/>
      <c r="F105" s="16">
        <f t="shared" si="19"/>
        <v>10.017999999999999</v>
      </c>
      <c r="G105" s="17">
        <f t="shared" si="22"/>
        <v>10.685</v>
      </c>
      <c r="H105" s="15">
        <f t="shared" si="20"/>
        <v>6.7839999999999989</v>
      </c>
      <c r="I105" s="16">
        <f t="shared" si="20"/>
        <v>7.9189999999999987</v>
      </c>
      <c r="J105" s="16">
        <f t="shared" si="20"/>
        <v>5.3820000000000006</v>
      </c>
      <c r="K105" s="17">
        <f t="shared" si="23"/>
        <v>7.9050000000000002</v>
      </c>
      <c r="L105" s="16">
        <f t="shared" si="21"/>
        <v>8.2050000000000018</v>
      </c>
      <c r="M105" s="16">
        <f t="shared" si="21"/>
        <v>9.5519999999999978</v>
      </c>
      <c r="N105" s="16">
        <f t="shared" si="21"/>
        <v>7.4429999999999996</v>
      </c>
      <c r="O105" s="17">
        <f t="shared" si="24"/>
        <v>3.6890000000000001</v>
      </c>
    </row>
    <row r="106" spans="1:15">
      <c r="A106" s="22" t="s">
        <v>36</v>
      </c>
      <c r="B106" s="34"/>
      <c r="C106" s="34"/>
      <c r="D106" s="47">
        <f t="shared" si="19"/>
        <v>0</v>
      </c>
      <c r="E106" s="48"/>
      <c r="F106" s="16">
        <f t="shared" si="19"/>
        <v>-12.375999999999998</v>
      </c>
      <c r="G106" s="17">
        <f t="shared" si="22"/>
        <v>-4.7709999999999999</v>
      </c>
      <c r="H106" s="15">
        <f t="shared" si="20"/>
        <v>-7.4780000000000015</v>
      </c>
      <c r="I106" s="16">
        <f t="shared" si="20"/>
        <v>-0.94299999999999962</v>
      </c>
      <c r="J106" s="16">
        <f t="shared" si="20"/>
        <v>-8.2340000000000018</v>
      </c>
      <c r="K106" s="17">
        <f t="shared" si="23"/>
        <v>-7.2039999999999997</v>
      </c>
      <c r="L106" s="16">
        <f t="shared" si="21"/>
        <v>-6.1989999999999998</v>
      </c>
      <c r="M106" s="16">
        <f t="shared" si="21"/>
        <v>-4.2799999999999994</v>
      </c>
      <c r="N106" s="16">
        <f t="shared" si="21"/>
        <v>-2.9459999999999997</v>
      </c>
      <c r="O106" s="17">
        <f t="shared" si="24"/>
        <v>-2.3650000000000002</v>
      </c>
    </row>
    <row r="107" spans="1:15">
      <c r="A107" s="10" t="s">
        <v>37</v>
      </c>
      <c r="B107" s="31"/>
      <c r="C107" s="31"/>
      <c r="D107" s="49">
        <f t="shared" si="19"/>
        <v>0</v>
      </c>
      <c r="E107" s="50"/>
      <c r="F107" s="20">
        <f t="shared" si="19"/>
        <v>91.304000000000002</v>
      </c>
      <c r="G107" s="21">
        <f t="shared" si="22"/>
        <v>27.743000000000002</v>
      </c>
      <c r="H107" s="19">
        <f t="shared" si="20"/>
        <v>-165.09399999999999</v>
      </c>
      <c r="I107" s="20">
        <f t="shared" si="20"/>
        <v>35.319999999999993</v>
      </c>
      <c r="J107" s="20">
        <f t="shared" si="20"/>
        <v>71.658000000000001</v>
      </c>
      <c r="K107" s="21">
        <f t="shared" si="23"/>
        <v>33.353999999999999</v>
      </c>
      <c r="L107" s="20">
        <f t="shared" si="21"/>
        <v>67.823000000000036</v>
      </c>
      <c r="M107" s="20">
        <f t="shared" si="21"/>
        <v>54.770999999999987</v>
      </c>
      <c r="N107" s="20">
        <f t="shared" si="21"/>
        <v>64.010999999999996</v>
      </c>
      <c r="O107" s="21">
        <f t="shared" si="24"/>
        <v>27.844999999999999</v>
      </c>
    </row>
    <row r="110" spans="1:15">
      <c r="A110" s="6" t="s">
        <v>51</v>
      </c>
      <c r="B110" s="33"/>
      <c r="C110" s="33"/>
      <c r="D110" s="44"/>
      <c r="E110" s="44"/>
      <c r="F110" s="7"/>
      <c r="G110" s="8"/>
      <c r="H110" s="7"/>
      <c r="I110" s="7"/>
      <c r="J110" s="7"/>
      <c r="K110" s="8"/>
      <c r="L110" s="9"/>
      <c r="M110" s="7"/>
      <c r="N110" s="7"/>
      <c r="O110" s="8"/>
    </row>
    <row r="111" spans="1:15">
      <c r="A111" s="10" t="s">
        <v>29</v>
      </c>
      <c r="B111" s="31"/>
      <c r="C111" s="31"/>
      <c r="D111" s="45">
        <v>0</v>
      </c>
      <c r="E111" s="46">
        <v>0</v>
      </c>
      <c r="F111" s="12">
        <v>1330.7650000000001</v>
      </c>
      <c r="G111" s="13">
        <v>652.58100000000002</v>
      </c>
      <c r="H111" s="11">
        <v>2357.6759999999999</v>
      </c>
      <c r="I111" s="12">
        <v>1731.9659999999999</v>
      </c>
      <c r="J111" s="12">
        <v>1168.607</v>
      </c>
      <c r="K111" s="13">
        <v>568.58699999999999</v>
      </c>
      <c r="L111" s="12">
        <v>2217.7350000000001</v>
      </c>
      <c r="M111" s="12">
        <v>1697.4190000000001</v>
      </c>
      <c r="N111" s="12">
        <v>1086.2919999999999</v>
      </c>
      <c r="O111" s="13">
        <v>505.327</v>
      </c>
    </row>
    <row r="112" spans="1:15">
      <c r="A112" s="14" t="s">
        <v>30</v>
      </c>
      <c r="B112" s="34"/>
      <c r="C112" s="34"/>
      <c r="D112" s="47">
        <v>0</v>
      </c>
      <c r="E112" s="48">
        <v>0</v>
      </c>
      <c r="F112" s="16">
        <v>-1243.672</v>
      </c>
      <c r="G112" s="17">
        <v>-613.38700000000006</v>
      </c>
      <c r="H112" s="15">
        <v>-2159.5379999999996</v>
      </c>
      <c r="I112" s="16">
        <v>-1611.5829999999999</v>
      </c>
      <c r="J112" s="16">
        <v>-1092.799</v>
      </c>
      <c r="K112" s="17">
        <v>-532.56700000000001</v>
      </c>
      <c r="L112" s="16">
        <v>-2078.5160000000001</v>
      </c>
      <c r="M112" s="16">
        <v>-1583.241</v>
      </c>
      <c r="N112" s="16">
        <v>-1016.636</v>
      </c>
      <c r="O112" s="17">
        <v>-477.69200000000001</v>
      </c>
    </row>
    <row r="113" spans="1:15">
      <c r="A113" s="14" t="s">
        <v>31</v>
      </c>
      <c r="B113" s="34"/>
      <c r="C113" s="34"/>
      <c r="D113" s="47">
        <v>0</v>
      </c>
      <c r="E113" s="48">
        <v>0</v>
      </c>
      <c r="F113" s="16">
        <v>0</v>
      </c>
      <c r="G113" s="17">
        <v>0</v>
      </c>
      <c r="H113" s="15">
        <v>0</v>
      </c>
      <c r="I113" s="16">
        <v>0</v>
      </c>
      <c r="J113" s="16">
        <v>0</v>
      </c>
      <c r="K113" s="17">
        <v>0</v>
      </c>
      <c r="L113" s="16">
        <v>0</v>
      </c>
      <c r="M113" s="16">
        <v>0</v>
      </c>
      <c r="N113" s="16">
        <v>0</v>
      </c>
      <c r="O113" s="17">
        <v>0</v>
      </c>
    </row>
    <row r="114" spans="1:15">
      <c r="A114" s="14" t="s">
        <v>32</v>
      </c>
      <c r="B114" s="34"/>
      <c r="C114" s="34"/>
      <c r="D114" s="47">
        <v>0</v>
      </c>
      <c r="E114" s="48">
        <v>0</v>
      </c>
      <c r="F114" s="16">
        <v>0</v>
      </c>
      <c r="G114" s="17">
        <v>0</v>
      </c>
      <c r="H114" s="15">
        <v>0</v>
      </c>
      <c r="I114" s="16">
        <v>0</v>
      </c>
      <c r="J114" s="16">
        <v>0</v>
      </c>
      <c r="K114" s="17">
        <v>0</v>
      </c>
      <c r="L114" s="16">
        <v>0</v>
      </c>
      <c r="M114" s="16">
        <v>0</v>
      </c>
      <c r="N114" s="16">
        <v>0</v>
      </c>
      <c r="O114" s="17">
        <v>0</v>
      </c>
    </row>
    <row r="115" spans="1:15">
      <c r="A115" s="14" t="s">
        <v>33</v>
      </c>
      <c r="B115" s="34"/>
      <c r="C115" s="34"/>
      <c r="D115" s="47">
        <v>0</v>
      </c>
      <c r="E115" s="48">
        <v>0</v>
      </c>
      <c r="F115" s="16">
        <v>-15.592000000000001</v>
      </c>
      <c r="G115" s="17">
        <v>-7.7119999999999997</v>
      </c>
      <c r="H115" s="15">
        <v>-31.108000000000001</v>
      </c>
      <c r="I115" s="16">
        <v>-22.713000000000001</v>
      </c>
      <c r="J115" s="16">
        <v>-14.144</v>
      </c>
      <c r="K115" s="17">
        <v>-6.359</v>
      </c>
      <c r="L115" s="16">
        <v>-9.2249999999999996</v>
      </c>
      <c r="M115" s="16">
        <v>-6.8609999999999998</v>
      </c>
      <c r="N115" s="16">
        <v>-4.53</v>
      </c>
      <c r="O115" s="17">
        <v>-2.2480000000000002</v>
      </c>
    </row>
    <row r="116" spans="1:15">
      <c r="A116" s="18" t="s">
        <v>34</v>
      </c>
      <c r="B116" s="35"/>
      <c r="C116" s="35"/>
      <c r="D116" s="49">
        <v>0</v>
      </c>
      <c r="E116" s="50">
        <v>0</v>
      </c>
      <c r="F116" s="20">
        <v>71.501000000000005</v>
      </c>
      <c r="G116" s="21">
        <v>31.481999999999999</v>
      </c>
      <c r="H116" s="19">
        <v>167.03</v>
      </c>
      <c r="I116" s="20">
        <v>97.67</v>
      </c>
      <c r="J116" s="20">
        <v>61.664000000000001</v>
      </c>
      <c r="K116" s="21">
        <v>29.661000000000001</v>
      </c>
      <c r="L116" s="20">
        <v>129.994</v>
      </c>
      <c r="M116" s="20">
        <v>107.31699999999999</v>
      </c>
      <c r="N116" s="20">
        <v>65.126000000000005</v>
      </c>
      <c r="O116" s="21">
        <v>25.387</v>
      </c>
    </row>
    <row r="117" spans="1:15">
      <c r="A117" s="14" t="s">
        <v>35</v>
      </c>
      <c r="B117" s="34"/>
      <c r="C117" s="34"/>
      <c r="D117" s="47">
        <v>0</v>
      </c>
      <c r="E117" s="48">
        <v>0</v>
      </c>
      <c r="F117" s="16">
        <v>3.4790000000000001</v>
      </c>
      <c r="G117" s="17">
        <v>1.359</v>
      </c>
      <c r="H117" s="15">
        <v>3.63</v>
      </c>
      <c r="I117" s="16">
        <v>2.7810000000000001</v>
      </c>
      <c r="J117" s="16">
        <v>1.8520000000000001</v>
      </c>
      <c r="K117" s="17">
        <v>0.96399999999999997</v>
      </c>
      <c r="L117" s="16">
        <v>15.67</v>
      </c>
      <c r="M117" s="16">
        <v>2.9689999999999999</v>
      </c>
      <c r="N117" s="16">
        <v>2.262</v>
      </c>
      <c r="O117" s="17">
        <v>1.1279999999999999</v>
      </c>
    </row>
    <row r="118" spans="1:15">
      <c r="A118" s="22" t="s">
        <v>36</v>
      </c>
      <c r="B118" s="34"/>
      <c r="C118" s="34"/>
      <c r="D118" s="47">
        <v>0</v>
      </c>
      <c r="E118" s="48">
        <v>0</v>
      </c>
      <c r="F118" s="16">
        <v>-0.46300000000000002</v>
      </c>
      <c r="G118" s="17">
        <v>-0.23</v>
      </c>
      <c r="H118" s="15">
        <v>-1.1779999999999999</v>
      </c>
      <c r="I118" s="16">
        <v>-0.88400000000000001</v>
      </c>
      <c r="J118" s="16">
        <v>-0.56799999999999995</v>
      </c>
      <c r="K118" s="17">
        <v>-0.29699999999999999</v>
      </c>
      <c r="L118" s="16">
        <v>0.11600000000000001</v>
      </c>
      <c r="M118" s="16">
        <v>-0.221</v>
      </c>
      <c r="N118" s="16">
        <v>-0.108</v>
      </c>
      <c r="O118" s="17">
        <v>-1.7999999999999999E-2</v>
      </c>
    </row>
    <row r="119" spans="1:15">
      <c r="A119" s="10" t="s">
        <v>37</v>
      </c>
      <c r="B119" s="31"/>
      <c r="C119" s="31"/>
      <c r="D119" s="49">
        <v>0</v>
      </c>
      <c r="E119" s="50">
        <v>0</v>
      </c>
      <c r="F119" s="20">
        <v>74.516999999999996</v>
      </c>
      <c r="G119" s="21">
        <v>32.610999999999997</v>
      </c>
      <c r="H119" s="19">
        <v>169.482</v>
      </c>
      <c r="I119" s="20">
        <v>99.566999999999993</v>
      </c>
      <c r="J119" s="20">
        <v>62.948</v>
      </c>
      <c r="K119" s="21">
        <v>30.327999999999999</v>
      </c>
      <c r="L119" s="20">
        <v>145.78</v>
      </c>
      <c r="M119" s="20">
        <v>110.065</v>
      </c>
      <c r="N119" s="20">
        <v>67.28</v>
      </c>
      <c r="O119" s="21">
        <v>26.497</v>
      </c>
    </row>
    <row r="120" spans="1:15">
      <c r="A120" s="10" t="s">
        <v>45</v>
      </c>
      <c r="B120" s="31"/>
      <c r="C120" s="31"/>
      <c r="D120" s="49">
        <v>0</v>
      </c>
      <c r="E120" s="50">
        <v>0</v>
      </c>
      <c r="F120" s="20">
        <v>1638.1908859999999</v>
      </c>
      <c r="G120" s="21">
        <v>1761.5859072000001</v>
      </c>
      <c r="H120" s="19">
        <v>1391.1924348</v>
      </c>
      <c r="I120" s="20">
        <v>1379.6266975999999</v>
      </c>
      <c r="J120" s="20">
        <v>1314.3063732000001</v>
      </c>
      <c r="K120" s="21">
        <v>1418.5387992000001</v>
      </c>
      <c r="L120" s="20">
        <v>1326.2224186000001</v>
      </c>
      <c r="M120" s="20">
        <v>1383</v>
      </c>
      <c r="N120" s="20">
        <v>1222</v>
      </c>
      <c r="O120" s="21">
        <v>1214</v>
      </c>
    </row>
    <row r="122" spans="1:15">
      <c r="A122" s="6" t="s">
        <v>50</v>
      </c>
      <c r="B122" s="33"/>
      <c r="C122" s="33"/>
      <c r="D122" s="44"/>
      <c r="E122" s="44"/>
      <c r="F122" s="7"/>
      <c r="G122" s="8"/>
      <c r="H122" s="7"/>
      <c r="I122" s="7"/>
      <c r="J122" s="7"/>
      <c r="K122" s="8"/>
      <c r="L122" s="9"/>
      <c r="M122" s="7"/>
      <c r="N122" s="7"/>
      <c r="O122" s="8"/>
    </row>
    <row r="123" spans="1:15">
      <c r="A123" s="10" t="s">
        <v>29</v>
      </c>
      <c r="B123" s="31"/>
      <c r="C123" s="31"/>
      <c r="D123" s="45">
        <f t="shared" ref="D123:F131" si="25">D111-E111</f>
        <v>0</v>
      </c>
      <c r="E123" s="46"/>
      <c r="F123" s="12">
        <f>F111-G111</f>
        <v>678.18400000000008</v>
      </c>
      <c r="G123" s="13">
        <f>G111</f>
        <v>652.58100000000002</v>
      </c>
      <c r="H123" s="11">
        <f t="shared" ref="H123:J131" si="26">H111-I111</f>
        <v>625.71</v>
      </c>
      <c r="I123" s="12">
        <f t="shared" si="26"/>
        <v>563.35899999999992</v>
      </c>
      <c r="J123" s="12">
        <f>J111-K111</f>
        <v>600.02</v>
      </c>
      <c r="K123" s="13">
        <f>K111</f>
        <v>568.58699999999999</v>
      </c>
      <c r="L123" s="12">
        <f t="shared" ref="L123:N131" si="27">L111-M111</f>
        <v>520.31600000000003</v>
      </c>
      <c r="M123" s="12">
        <f t="shared" si="27"/>
        <v>611.12700000000018</v>
      </c>
      <c r="N123" s="12">
        <f>N111-O111</f>
        <v>580.96499999999992</v>
      </c>
      <c r="O123" s="13">
        <f>O111</f>
        <v>505.327</v>
      </c>
    </row>
    <row r="124" spans="1:15">
      <c r="A124" s="14" t="s">
        <v>30</v>
      </c>
      <c r="B124" s="34"/>
      <c r="C124" s="34"/>
      <c r="D124" s="47">
        <f t="shared" si="25"/>
        <v>0</v>
      </c>
      <c r="E124" s="48"/>
      <c r="F124" s="16">
        <f t="shared" si="25"/>
        <v>-630.28499999999997</v>
      </c>
      <c r="G124" s="17">
        <f t="shared" ref="G124:G131" si="28">G112</f>
        <v>-613.38700000000006</v>
      </c>
      <c r="H124" s="15">
        <f t="shared" si="26"/>
        <v>-547.9549999999997</v>
      </c>
      <c r="I124" s="16">
        <f t="shared" si="26"/>
        <v>-518.78399999999988</v>
      </c>
      <c r="J124" s="16">
        <f t="shared" si="26"/>
        <v>-560.23199999999997</v>
      </c>
      <c r="K124" s="17">
        <f t="shared" ref="K124:K131" si="29">K112</f>
        <v>-532.56700000000001</v>
      </c>
      <c r="L124" s="16">
        <f t="shared" si="27"/>
        <v>-495.27500000000009</v>
      </c>
      <c r="M124" s="16">
        <f t="shared" si="27"/>
        <v>-566.60500000000002</v>
      </c>
      <c r="N124" s="16">
        <f t="shared" si="27"/>
        <v>-538.94399999999996</v>
      </c>
      <c r="O124" s="17">
        <f t="shared" ref="O124:O131" si="30">O112</f>
        <v>-477.69200000000001</v>
      </c>
    </row>
    <row r="125" spans="1:15">
      <c r="A125" s="14" t="s">
        <v>31</v>
      </c>
      <c r="B125" s="34"/>
      <c r="C125" s="34"/>
      <c r="D125" s="47">
        <f t="shared" si="25"/>
        <v>0</v>
      </c>
      <c r="E125" s="48"/>
      <c r="F125" s="16">
        <f t="shared" si="25"/>
        <v>0</v>
      </c>
      <c r="G125" s="17">
        <f t="shared" si="28"/>
        <v>0</v>
      </c>
      <c r="H125" s="15">
        <f t="shared" si="26"/>
        <v>0</v>
      </c>
      <c r="I125" s="16">
        <f t="shared" si="26"/>
        <v>0</v>
      </c>
      <c r="J125" s="16">
        <f t="shared" si="26"/>
        <v>0</v>
      </c>
      <c r="K125" s="17">
        <f t="shared" si="29"/>
        <v>0</v>
      </c>
      <c r="L125" s="16">
        <f t="shared" si="27"/>
        <v>0</v>
      </c>
      <c r="M125" s="16">
        <f t="shared" si="27"/>
        <v>0</v>
      </c>
      <c r="N125" s="16">
        <f t="shared" si="27"/>
        <v>0</v>
      </c>
      <c r="O125" s="17">
        <f t="shared" si="30"/>
        <v>0</v>
      </c>
    </row>
    <row r="126" spans="1:15">
      <c r="A126" s="14" t="s">
        <v>32</v>
      </c>
      <c r="B126" s="34"/>
      <c r="C126" s="34"/>
      <c r="D126" s="47">
        <f t="shared" si="25"/>
        <v>0</v>
      </c>
      <c r="E126" s="48"/>
      <c r="F126" s="16">
        <f t="shared" si="25"/>
        <v>0</v>
      </c>
      <c r="G126" s="17">
        <f t="shared" si="28"/>
        <v>0</v>
      </c>
      <c r="H126" s="15">
        <f t="shared" si="26"/>
        <v>0</v>
      </c>
      <c r="I126" s="16">
        <f t="shared" si="26"/>
        <v>0</v>
      </c>
      <c r="J126" s="16">
        <f t="shared" si="26"/>
        <v>0</v>
      </c>
      <c r="K126" s="17">
        <f t="shared" si="29"/>
        <v>0</v>
      </c>
      <c r="L126" s="16">
        <f t="shared" si="27"/>
        <v>0</v>
      </c>
      <c r="M126" s="16">
        <f t="shared" si="27"/>
        <v>0</v>
      </c>
      <c r="N126" s="16">
        <f t="shared" si="27"/>
        <v>0</v>
      </c>
      <c r="O126" s="17">
        <f t="shared" si="30"/>
        <v>0</v>
      </c>
    </row>
    <row r="127" spans="1:15">
      <c r="A127" s="14" t="s">
        <v>33</v>
      </c>
      <c r="B127" s="34"/>
      <c r="C127" s="34"/>
      <c r="D127" s="47">
        <f t="shared" si="25"/>
        <v>0</v>
      </c>
      <c r="E127" s="48"/>
      <c r="F127" s="16">
        <f t="shared" si="25"/>
        <v>-7.8800000000000008</v>
      </c>
      <c r="G127" s="17">
        <f t="shared" si="28"/>
        <v>-7.7119999999999997</v>
      </c>
      <c r="H127" s="15">
        <f t="shared" si="26"/>
        <v>-8.3949999999999996</v>
      </c>
      <c r="I127" s="16">
        <f t="shared" si="26"/>
        <v>-8.5690000000000008</v>
      </c>
      <c r="J127" s="16">
        <f t="shared" si="26"/>
        <v>-7.7850000000000001</v>
      </c>
      <c r="K127" s="17">
        <f t="shared" si="29"/>
        <v>-6.359</v>
      </c>
      <c r="L127" s="16">
        <f t="shared" si="27"/>
        <v>-2.3639999999999999</v>
      </c>
      <c r="M127" s="16">
        <f t="shared" si="27"/>
        <v>-2.3309999999999995</v>
      </c>
      <c r="N127" s="16">
        <f t="shared" si="27"/>
        <v>-2.282</v>
      </c>
      <c r="O127" s="17">
        <f t="shared" si="30"/>
        <v>-2.2480000000000002</v>
      </c>
    </row>
    <row r="128" spans="1:15">
      <c r="A128" s="18" t="s">
        <v>34</v>
      </c>
      <c r="B128" s="35"/>
      <c r="C128" s="35"/>
      <c r="D128" s="49">
        <f t="shared" si="25"/>
        <v>0</v>
      </c>
      <c r="E128" s="50"/>
      <c r="F128" s="20">
        <f t="shared" si="25"/>
        <v>40.019000000000005</v>
      </c>
      <c r="G128" s="21">
        <f t="shared" si="28"/>
        <v>31.481999999999999</v>
      </c>
      <c r="H128" s="19">
        <f t="shared" si="26"/>
        <v>69.36</v>
      </c>
      <c r="I128" s="20">
        <f t="shared" si="26"/>
        <v>36.006</v>
      </c>
      <c r="J128" s="20">
        <f t="shared" si="26"/>
        <v>32.003</v>
      </c>
      <c r="K128" s="21">
        <f t="shared" si="29"/>
        <v>29.661000000000001</v>
      </c>
      <c r="L128" s="20">
        <f t="shared" si="27"/>
        <v>22.677000000000007</v>
      </c>
      <c r="M128" s="20">
        <f t="shared" si="27"/>
        <v>42.190999999999988</v>
      </c>
      <c r="N128" s="20">
        <f t="shared" si="27"/>
        <v>39.739000000000004</v>
      </c>
      <c r="O128" s="21">
        <f t="shared" si="30"/>
        <v>25.387</v>
      </c>
    </row>
    <row r="129" spans="1:15">
      <c r="A129" s="14" t="s">
        <v>35</v>
      </c>
      <c r="B129" s="34"/>
      <c r="C129" s="34"/>
      <c r="D129" s="47">
        <f t="shared" si="25"/>
        <v>0</v>
      </c>
      <c r="E129" s="48"/>
      <c r="F129" s="16">
        <f t="shared" si="25"/>
        <v>2.12</v>
      </c>
      <c r="G129" s="17">
        <f t="shared" si="28"/>
        <v>1.359</v>
      </c>
      <c r="H129" s="15">
        <f t="shared" si="26"/>
        <v>0.84899999999999975</v>
      </c>
      <c r="I129" s="16">
        <f t="shared" si="26"/>
        <v>0.92900000000000005</v>
      </c>
      <c r="J129" s="16">
        <f t="shared" si="26"/>
        <v>0.88800000000000012</v>
      </c>
      <c r="K129" s="17">
        <f t="shared" si="29"/>
        <v>0.96399999999999997</v>
      </c>
      <c r="L129" s="16">
        <f t="shared" si="27"/>
        <v>12.701000000000001</v>
      </c>
      <c r="M129" s="16">
        <f t="shared" si="27"/>
        <v>0.70699999999999985</v>
      </c>
      <c r="N129" s="16">
        <f t="shared" si="27"/>
        <v>1.1340000000000001</v>
      </c>
      <c r="O129" s="17">
        <f t="shared" si="30"/>
        <v>1.1279999999999999</v>
      </c>
    </row>
    <row r="130" spans="1:15">
      <c r="A130" s="22" t="s">
        <v>36</v>
      </c>
      <c r="B130" s="34"/>
      <c r="C130" s="34"/>
      <c r="D130" s="47">
        <f t="shared" si="25"/>
        <v>0</v>
      </c>
      <c r="E130" s="48"/>
      <c r="F130" s="16">
        <f t="shared" si="25"/>
        <v>-0.23300000000000001</v>
      </c>
      <c r="G130" s="17">
        <f t="shared" si="28"/>
        <v>-0.23</v>
      </c>
      <c r="H130" s="15">
        <f t="shared" si="26"/>
        <v>-0.29399999999999993</v>
      </c>
      <c r="I130" s="16">
        <f t="shared" si="26"/>
        <v>-0.31600000000000006</v>
      </c>
      <c r="J130" s="16">
        <f t="shared" si="26"/>
        <v>-0.27099999999999996</v>
      </c>
      <c r="K130" s="17">
        <f t="shared" si="29"/>
        <v>-0.29699999999999999</v>
      </c>
      <c r="L130" s="16">
        <f t="shared" si="27"/>
        <v>0.33700000000000002</v>
      </c>
      <c r="M130" s="16">
        <f t="shared" si="27"/>
        <v>-0.113</v>
      </c>
      <c r="N130" s="16">
        <f t="shared" si="27"/>
        <v>-0.09</v>
      </c>
      <c r="O130" s="17">
        <f t="shared" si="30"/>
        <v>-1.7999999999999999E-2</v>
      </c>
    </row>
    <row r="131" spans="1:15">
      <c r="A131" s="10" t="s">
        <v>37</v>
      </c>
      <c r="B131" s="31"/>
      <c r="C131" s="31"/>
      <c r="D131" s="49">
        <f t="shared" si="25"/>
        <v>0</v>
      </c>
      <c r="E131" s="50"/>
      <c r="F131" s="20">
        <f t="shared" si="25"/>
        <v>41.905999999999999</v>
      </c>
      <c r="G131" s="21">
        <f t="shared" si="28"/>
        <v>32.610999999999997</v>
      </c>
      <c r="H131" s="19">
        <f t="shared" si="26"/>
        <v>69.915000000000006</v>
      </c>
      <c r="I131" s="20">
        <f t="shared" si="26"/>
        <v>36.618999999999993</v>
      </c>
      <c r="J131" s="20">
        <f t="shared" si="26"/>
        <v>32.620000000000005</v>
      </c>
      <c r="K131" s="21">
        <f t="shared" si="29"/>
        <v>30.327999999999999</v>
      </c>
      <c r="L131" s="20">
        <f t="shared" si="27"/>
        <v>35.715000000000003</v>
      </c>
      <c r="M131" s="20">
        <f t="shared" si="27"/>
        <v>42.784999999999997</v>
      </c>
      <c r="N131" s="20">
        <f t="shared" si="27"/>
        <v>40.783000000000001</v>
      </c>
      <c r="O131" s="21">
        <f t="shared" si="30"/>
        <v>26.497</v>
      </c>
    </row>
    <row r="133" spans="1:15">
      <c r="A133" s="6" t="s">
        <v>87</v>
      </c>
      <c r="B133" s="33"/>
      <c r="C133" s="33"/>
      <c r="D133" s="44"/>
      <c r="E133" s="44"/>
      <c r="F133" s="7"/>
      <c r="G133" s="8"/>
      <c r="H133" s="7"/>
      <c r="I133" s="7"/>
      <c r="J133" s="7"/>
      <c r="K133" s="8"/>
      <c r="L133" s="9"/>
      <c r="M133" s="7"/>
      <c r="N133" s="7"/>
      <c r="O133" s="8"/>
    </row>
    <row r="134" spans="1:15">
      <c r="A134" s="10" t="s">
        <v>29</v>
      </c>
      <c r="B134" s="38" t="s">
        <v>59</v>
      </c>
      <c r="C134" s="38">
        <v>9000</v>
      </c>
      <c r="D134" s="45">
        <v>0</v>
      </c>
      <c r="E134" s="46">
        <v>0</v>
      </c>
      <c r="F134" s="12" t="e">
        <f ca="1">_xll.cc.fGetVal(F$1,0,"ytd","AC",$C134,,,"NOK",$B134,,,,,,"SEG",,"ALL")/1000+_xll.cc.fGetVal(F$1,0,"ytd","AC","8051",,,"NOK",$B134,,,,,,"SEG",,"ALL")/1000+_xll.cc.fGetVal(F$1,0,"ytd","AC","5200",,,"NOK",$B134,,,,,,"SEG",,"ALL")/1000</f>
        <v>#NAME?</v>
      </c>
      <c r="G134" s="13" t="e">
        <f ca="1">_xll.cc.fGetVal(G$1,0,"ytd","AC",$C134,,,"NOK",$B134,,,,,,"SEG",,"ALL")/1000+_xll.cc.fGetVal(G$1,0,"ytd","AC","8051",,,"NOK",$B134,,,,,,"SEG",,"ALL")/1000+_xll.cc.fGetVal(G$1,0,"ytd","AC","5200",,,"NOK",$B134,,,,,,"SEG",,"ALL")/1000</f>
        <v>#NAME?</v>
      </c>
      <c r="H134" s="11" t="e">
        <f ca="1">_xll.cc.fGetVal(H$1,0,"ytd","AC",$C134,,,"NOK",$B134,,,,,,"SEG",,"ALL")/1000+_xll.cc.fGetVal(H$1,0,"ytd","AC","8051",,,"NOK",$B134,,,,,,"SEG",,"ALL")/1000+_xll.cc.fGetVal(H$1,0,"ytd","AC","5200",,,"NOK",$B134,,,,,,"SEG",,"ALL")/1000</f>
        <v>#NAME?</v>
      </c>
      <c r="I134" s="12" t="e">
        <f ca="1">_xll.cc.fGetVal(I$1,0,"ytd","AC",$C134,,,"NOK",$B134,,,,,,"SEG",,"ALL")/1000+_xll.cc.fGetVal(I$1,0,"ytd","AC","8051",,,"NOK",$B134,,,,,,"SEG",,"ALL")/1000+_xll.cc.fGetVal(I$1,0,"ytd","AC","5200",,,"NOK",$B134,,,,,,"SEG",,"ALL")/1000</f>
        <v>#NAME?</v>
      </c>
      <c r="J134" s="12" t="e">
        <f ca="1">_xll.cc.fGetVal(J$1,0,"ytd","AC",$C134,,,"NOK",$B134,,,,,,"SEG",,"ALL")/1000+_xll.cc.fGetVal(J$1,0,"ytd","AC","8051",,,"NOK",$B134,,,,,,"SEG",,"ALL")/1000+_xll.cc.fGetVal(J$1,0,"ytd","AC","5200",,,"NOK",$B134,,,,,,"SEG",,"ALL")/1000</f>
        <v>#NAME?</v>
      </c>
      <c r="K134" s="13" t="e">
        <f ca="1">_xll.cc.fGetVal(K$1,0,"ytd","AC",$C134,,,"NOK",$B134,,,,,,"SEG",,"ALL")/1000+_xll.cc.fGetVal(K$1,0,"ytd","AC","8051",,,"NOK",$B134,,,,,,"SEG",,"ALL")/1000+_xll.cc.fGetVal(K$1,0,"ytd","AC","5200",,,"NOK",$B134,,,,,,"SEG",,"ALL")/1000</f>
        <v>#NAME?</v>
      </c>
      <c r="L134" s="12" t="e">
        <f ca="1">_xll.cc.fGetVal(L$1,0,"ytd","AC",$C134,,,"NOK",$B134,,,,,,"SEG",,"ALL")/1000+_xll.cc.fGetVal(L$1,0,"ytd","AC","8051",,,"NOK",$B134,,,,,,"SEG",,"ALL")/1000+_xll.cc.fGetVal(L$1,0,"ytd","AC","5200",,,"NOK",$B134,,,,,,"SEG",,"ALL")/1000</f>
        <v>#NAME?</v>
      </c>
      <c r="M134" s="12" t="e">
        <f ca="1">_xll.cc.fGetVal(M$1,0,"ytd","AC",$C134,,,"NOK",$B134,,,,,,"SEG",,"ALL")/1000+_xll.cc.fGetVal(M$1,0,"ytd","AC","8051",,,"NOK",$B134,,,,,,"SEG",,"ALL")/1000+_xll.cc.fGetVal(M$1,0,"ytd","AC","5200",,,"NOK",$B134,,,,,,"SEG",,"ALL")/1000</f>
        <v>#NAME?</v>
      </c>
      <c r="N134" s="12" t="e">
        <f ca="1">_xll.cc.fGetVal(N$1,0,"ytd","AC",$C134,,,"NOK",$B134,,,,,,"SEG",,"ALL")/1000+_xll.cc.fGetVal(N$1,0,"ytd","AC","8051",,,"NOK",$B134,,,,,,"SEG",,"ALL")/1000+_xll.cc.fGetVal(N$1,0,"ytd","AC","5200",,,"NOK",$B134,,,,,,"SEG",,"ALL")/1000</f>
        <v>#NAME?</v>
      </c>
      <c r="O134" s="13" t="e">
        <f ca="1">_xll.cc.fGetVal(O$1,0,"ytd","AC",$C134,,,"NOK",$B134,,,,,,"SEG",,"ALL")/1000+_xll.cc.fGetVal(O$1,0,"ytd","AC","8051",,,"NOK",$B134,,,,,,"SEG",,"ALL")/1000+_xll.cc.fGetVal(O$1,0,"ytd","AC","5200",,,"NOK",$B134,,,,,,"SEG",,"ALL")/1000</f>
        <v>#NAME?</v>
      </c>
    </row>
    <row r="135" spans="1:15">
      <c r="A135" s="14" t="s">
        <v>30</v>
      </c>
      <c r="B135" s="38"/>
      <c r="C135" s="38">
        <v>9000</v>
      </c>
      <c r="D135" s="47">
        <v>0</v>
      </c>
      <c r="E135" s="48">
        <v>0</v>
      </c>
      <c r="F135" s="16" t="e">
        <f ca="1">F139-SUM(F136:F138,F134)</f>
        <v>#NAME?</v>
      </c>
      <c r="G135" s="17" t="e">
        <f t="shared" ref="G135:O135" ca="1" si="31">G139-SUM(G136:G138,G134)</f>
        <v>#NAME?</v>
      </c>
      <c r="H135" s="15" t="e">
        <f t="shared" ca="1" si="31"/>
        <v>#NAME?</v>
      </c>
      <c r="I135" s="16" t="e">
        <f t="shared" ca="1" si="31"/>
        <v>#NAME?</v>
      </c>
      <c r="J135" s="16" t="e">
        <f t="shared" ca="1" si="31"/>
        <v>#NAME?</v>
      </c>
      <c r="K135" s="17" t="e">
        <f t="shared" ca="1" si="31"/>
        <v>#NAME?</v>
      </c>
      <c r="L135" s="16" t="e">
        <f t="shared" ca="1" si="31"/>
        <v>#NAME?</v>
      </c>
      <c r="M135" s="16" t="e">
        <f t="shared" ca="1" si="31"/>
        <v>#NAME?</v>
      </c>
      <c r="N135" s="16" t="e">
        <f t="shared" ca="1" si="31"/>
        <v>#NAME?</v>
      </c>
      <c r="O135" s="17" t="e">
        <f t="shared" ca="1" si="31"/>
        <v>#NAME?</v>
      </c>
    </row>
    <row r="136" spans="1:15">
      <c r="A136" s="14" t="s">
        <v>31</v>
      </c>
      <c r="B136" s="38" t="s">
        <v>60</v>
      </c>
      <c r="C136" s="38">
        <v>9000</v>
      </c>
      <c r="D136" s="47">
        <v>0</v>
      </c>
      <c r="E136" s="48">
        <v>0</v>
      </c>
      <c r="F136" s="16" t="e">
        <f ca="1">_xll.cc.fGetVal(F$1,0,"ytd","AC",$C136,,,"NOK",$B136,,,,,,"SEG",,"ALL")/1000+_xll.cc.fGetVal(F$1,0,"ytd","AC","8051",,,"NOK",$B136,,,,,,"SEG",,"ALL")/1000+_xll.cc.fGetVal(F$1,0,"ytd","AC","5200",,,"NOK",$B136,,,,,,"SEG",,"ALL")/1000</f>
        <v>#NAME?</v>
      </c>
      <c r="G136" s="17" t="e">
        <f ca="1">_xll.cc.fGetVal(G$1,0,"ytd","AC",$C136,,,"NOK",$B136,,,,,,"SEG",,"ALL")/1000+_xll.cc.fGetVal(G$1,0,"ytd","AC","8051",,,"NOK",$B136,,,,,,"SEG",,"ALL")/1000+_xll.cc.fGetVal(G$1,0,"ytd","AC","5200",,,"NOK",$B136,,,,,,"SEG",,"ALL")/1000</f>
        <v>#NAME?</v>
      </c>
      <c r="H136" s="15" t="e">
        <f ca="1">_xll.cc.fGetVal(H$1,0,"ytd","AC",$C136,,,"NOK",$B136,,,,,,"SEG",,"ALL")/1000+_xll.cc.fGetVal(H$1,0,"ytd","AC","8051",,,"NOK",$B136,,,,,,"SEG",,"ALL")/1000+_xll.cc.fGetVal(H$1,0,"ytd","AC","5200",,,"NOK",$B136,,,,,,"SEG",,"ALL")/1000</f>
        <v>#NAME?</v>
      </c>
      <c r="I136" s="16" t="e">
        <f ca="1">_xll.cc.fGetVal(I$1,0,"ytd","AC",$C136,,,"NOK",$B136,,,,,,"SEG",,"ALL")/1000+_xll.cc.fGetVal(I$1,0,"ytd","AC","8051",,,"NOK",$B136,,,,,,"SEG",,"ALL")/1000+_xll.cc.fGetVal(I$1,0,"ytd","AC","5200",,,"NOK",$B136,,,,,,"SEG",,"ALL")/1000</f>
        <v>#NAME?</v>
      </c>
      <c r="J136" s="16" t="e">
        <f ca="1">_xll.cc.fGetVal(J$1,0,"ytd","AC",$C136,,,"NOK",$B136,,,,,,"SEG",,"ALL")/1000+_xll.cc.fGetVal(J$1,0,"ytd","AC","8051",,,"NOK",$B136,,,,,,"SEG",,"ALL")/1000+_xll.cc.fGetVal(J$1,0,"ytd","AC","5200",,,"NOK",$B136,,,,,,"SEG",,"ALL")/1000</f>
        <v>#NAME?</v>
      </c>
      <c r="K136" s="17" t="e">
        <f ca="1">_xll.cc.fGetVal(K$1,0,"ytd","AC",$C136,,,"NOK",$B136,,,,,,"SEG",,"ALL")/1000+_xll.cc.fGetVal(K$1,0,"ytd","AC","8051",,,"NOK",$B136,,,,,,"SEG",,"ALL")/1000+_xll.cc.fGetVal(K$1,0,"ytd","AC","5200",,,"NOK",$B136,,,,,,"SEG",,"ALL")/1000</f>
        <v>#NAME?</v>
      </c>
      <c r="L136" s="16" t="e">
        <f ca="1">_xll.cc.fGetVal(L$1,0,"ytd","AC",$C136,,,"NOK",$B136,,,,,,"SEG",,"ALL")/1000+_xll.cc.fGetVal(L$1,0,"ytd","AC","8051",,,"NOK",$B136,,,,,,"SEG",,"ALL")/1000+_xll.cc.fGetVal(L$1,0,"ytd","AC","5200",,,"NOK",$B136,,,,,,"SEG",,"ALL")/1000</f>
        <v>#NAME?</v>
      </c>
      <c r="M136" s="16" t="e">
        <f ca="1">_xll.cc.fGetVal(M$1,0,"ytd","AC",$C136,,,"NOK",$B136,,,,,,"SEG",,"ALL")/1000+_xll.cc.fGetVal(M$1,0,"ytd","AC","8051",,,"NOK",$B136,,,,,,"SEG",,"ALL")/1000+_xll.cc.fGetVal(M$1,0,"ytd","AC","5200",,,"NOK",$B136,,,,,,"SEG",,"ALL")/1000</f>
        <v>#NAME?</v>
      </c>
      <c r="N136" s="16" t="e">
        <f ca="1">_xll.cc.fGetVal(N$1,0,"ytd","AC",$C136,,,"NOK",$B136,,,,,,"SEG",,"ALL")/1000+_xll.cc.fGetVal(N$1,0,"ytd","AC","8051",,,"NOK",$B136,,,,,,"SEG",,"ALL")/1000+_xll.cc.fGetVal(N$1,0,"ytd","AC","5200",,,"NOK",$B136,,,,,,"SEG",,"ALL")/1000</f>
        <v>#NAME?</v>
      </c>
      <c r="O136" s="17" t="e">
        <f ca="1">_xll.cc.fGetVal(O$1,0,"ytd","AC",$C136,,,"NOK",$B136,,,,,,"SEG",,"ALL")/1000+_xll.cc.fGetVal(O$1,0,"ytd","AC","8051",,,"NOK",$B136,,,,,,"SEG",,"ALL")/1000+_xll.cc.fGetVal(O$1,0,"ytd","AC","5200",,,"NOK",$B136,,,,,,"SEG",,"ALL")/1000</f>
        <v>#NAME?</v>
      </c>
    </row>
    <row r="137" spans="1:15">
      <c r="A137" s="14" t="s">
        <v>32</v>
      </c>
      <c r="B137" s="38" t="s">
        <v>61</v>
      </c>
      <c r="C137" s="38">
        <v>9000</v>
      </c>
      <c r="D137" s="47">
        <v>0</v>
      </c>
      <c r="E137" s="48">
        <v>0</v>
      </c>
      <c r="F137" s="16" t="e">
        <f ca="1">_xll.cc.fGetVal(F$1,0,"ytd","AC",$C137,,,"NOK",$B137,,,,,,"SEG",,"ALL")/1000+_xll.cc.fGetVal(F$1,0,"ytd","AC","8051",,,"NOK",$B137,,,,,,"SEG",,"ALL")/1000+_xll.cc.fGetVal(F$1,0,"ytd","AC","5200",,,"NOK",$B137,,,,,,"SEG",,"ALL")/1000</f>
        <v>#NAME?</v>
      </c>
      <c r="G137" s="17" t="e">
        <f ca="1">_xll.cc.fGetVal(G$1,0,"ytd","AC",$C137,,,"NOK",$B137,,,,,,"SEG",,"ALL")/1000+_xll.cc.fGetVal(G$1,0,"ytd","AC","8051",,,"NOK",$B137,,,,,,"SEG",,"ALL")/1000+_xll.cc.fGetVal(G$1,0,"ytd","AC","5200",,,"NOK",$B137,,,,,,"SEG",,"ALL")/1000</f>
        <v>#NAME?</v>
      </c>
      <c r="H137" s="15" t="e">
        <f ca="1">_xll.cc.fGetVal(H$1,0,"ytd","AC",$C137,,,"NOK",$B137,,,,,,"SEG",,"ALL")/1000+_xll.cc.fGetVal(H$1,0,"ytd","AC","8051",,,"NOK",$B137,,,,,,"SEG",,"ALL")/1000+_xll.cc.fGetVal(H$1,0,"ytd","AC","5200",,,"NOK",$B137,,,,,,"SEG",,"ALL")/1000</f>
        <v>#NAME?</v>
      </c>
      <c r="I137" s="16" t="e">
        <f ca="1">_xll.cc.fGetVal(I$1,0,"ytd","AC",$C137,,,"NOK",$B137,,,,,,"SEG",,"ALL")/1000+_xll.cc.fGetVal(I$1,0,"ytd","AC","8051",,,"NOK",$B137,,,,,,"SEG",,"ALL")/1000+_xll.cc.fGetVal(I$1,0,"ytd","AC","5200",,,"NOK",$B137,,,,,,"SEG",,"ALL")/1000</f>
        <v>#NAME?</v>
      </c>
      <c r="J137" s="16" t="e">
        <f ca="1">_xll.cc.fGetVal(J$1,0,"ytd","AC",$C137,,,"NOK",$B137,,,,,,"SEG",,"ALL")/1000+_xll.cc.fGetVal(J$1,0,"ytd","AC","8051",,,"NOK",$B137,,,,,,"SEG",,"ALL")/1000+_xll.cc.fGetVal(J$1,0,"ytd","AC","5200",,,"NOK",$B137,,,,,,"SEG",,"ALL")/1000</f>
        <v>#NAME?</v>
      </c>
      <c r="K137" s="17" t="e">
        <f ca="1">_xll.cc.fGetVal(K$1,0,"ytd","AC",$C137,,,"NOK",$B137,,,,,,"SEG",,"ALL")/1000+_xll.cc.fGetVal(K$1,0,"ytd","AC","8051",,,"NOK",$B137,,,,,,"SEG",,"ALL")/1000+_xll.cc.fGetVal(K$1,0,"ytd","AC","5200",,,"NOK",$B137,,,,,,"SEG",,"ALL")/1000</f>
        <v>#NAME?</v>
      </c>
      <c r="L137" s="16" t="e">
        <f ca="1">_xll.cc.fGetVal(L$1,0,"ytd","AC",$C137,,,"NOK",$B137,,,,,,"SEG",,"ALL")/1000+_xll.cc.fGetVal(L$1,0,"ytd","AC","8051",,,"NOK",$B137,,,,,,"SEG",,"ALL")/1000+_xll.cc.fGetVal(L$1,0,"ytd","AC","5200",,,"NOK",$B137,,,,,,"SEG",,"ALL")/1000</f>
        <v>#NAME?</v>
      </c>
      <c r="M137" s="16" t="e">
        <f ca="1">_xll.cc.fGetVal(M$1,0,"ytd","AC",$C137,,,"NOK",$B137,,,,,,"SEG",,"ALL")/1000+_xll.cc.fGetVal(M$1,0,"ytd","AC","8051",,,"NOK",$B137,,,,,,"SEG",,"ALL")/1000+_xll.cc.fGetVal(M$1,0,"ytd","AC","5200",,,"NOK",$B137,,,,,,"SEG",,"ALL")/1000</f>
        <v>#NAME?</v>
      </c>
      <c r="N137" s="16" t="e">
        <f ca="1">_xll.cc.fGetVal(N$1,0,"ytd","AC",$C137,,,"NOK",$B137,,,,,,"SEG",,"ALL")/1000+_xll.cc.fGetVal(N$1,0,"ytd","AC","8051",,,"NOK",$B137,,,,,,"SEG",,"ALL")/1000+_xll.cc.fGetVal(N$1,0,"ytd","AC","5200",,,"NOK",$B137,,,,,,"SEG",,"ALL")/1000</f>
        <v>#NAME?</v>
      </c>
      <c r="O137" s="17" t="e">
        <f ca="1">_xll.cc.fGetVal(O$1,0,"ytd","AC",$C137,,,"NOK",$B137,,,,,,"SEG",,"ALL")/1000+_xll.cc.fGetVal(O$1,0,"ytd","AC","8051",,,"NOK",$B137,,,,,,"SEG",,"ALL")/1000+_xll.cc.fGetVal(O$1,0,"ytd","AC","5200",,,"NOK",$B137,,,,,,"SEG",,"ALL")/1000</f>
        <v>#NAME?</v>
      </c>
    </row>
    <row r="138" spans="1:15">
      <c r="A138" s="14" t="s">
        <v>33</v>
      </c>
      <c r="B138" s="38" t="s">
        <v>62</v>
      </c>
      <c r="C138" s="38">
        <v>9000</v>
      </c>
      <c r="D138" s="47">
        <v>0</v>
      </c>
      <c r="E138" s="48">
        <v>0</v>
      </c>
      <c r="F138" s="16" t="e">
        <f ca="1">_xll.cc.fGetVal(F$1,0,"ytd","AC",$C138,,,"NOK",$B138,,,,,,"SEG",,"ALL")/1000+_xll.cc.fGetVal(F$1,0,"ytd","AC","8051",,,"NOK",$B138,,,,,,"SEG",,"ALL")/1000+_xll.cc.fGetVal(F$1,0,"ytd","AC","5200",,,"NOK",$B138,,,,,,"SEG",,"ALL")/1000</f>
        <v>#NAME?</v>
      </c>
      <c r="G138" s="17" t="e">
        <f ca="1">_xll.cc.fGetVal(G$1,0,"ytd","AC",$C138,,,"NOK",$B138,,,,,,"SEG",,"ALL")/1000+_xll.cc.fGetVal(G$1,0,"ytd","AC","8051",,,"NOK",$B138,,,,,,"SEG",,"ALL")/1000+_xll.cc.fGetVal(G$1,0,"ytd","AC","5200",,,"NOK",$B138,,,,,,"SEG",,"ALL")/1000</f>
        <v>#NAME?</v>
      </c>
      <c r="H138" s="15" t="e">
        <f ca="1">_xll.cc.fGetVal(H$1,0,"ytd","AC",$C138,,,"NOK",$B138,,,,,,"SEG",,"ALL")/1000+_xll.cc.fGetVal(H$1,0,"ytd","AC","8051",,,"NOK",$B138,,,,,,"SEG",,"ALL")/1000+_xll.cc.fGetVal(H$1,0,"ytd","AC","5200",,,"NOK",$B138,,,,,,"SEG",,"ALL")/1000</f>
        <v>#NAME?</v>
      </c>
      <c r="I138" s="16" t="e">
        <f ca="1">_xll.cc.fGetVal(I$1,0,"ytd","AC",$C138,,,"NOK",$B138,,,,,,"SEG",,"ALL")/1000+_xll.cc.fGetVal(I$1,0,"ytd","AC","8051",,,"NOK",$B138,,,,,,"SEG",,"ALL")/1000+_xll.cc.fGetVal(I$1,0,"ytd","AC","5200",,,"NOK",$B138,,,,,,"SEG",,"ALL")/1000</f>
        <v>#NAME?</v>
      </c>
      <c r="J138" s="16" t="e">
        <f ca="1">_xll.cc.fGetVal(J$1,0,"ytd","AC",$C138,,,"NOK",$B138,,,,,,"SEG",,"ALL")/1000+_xll.cc.fGetVal(J$1,0,"ytd","AC","8051",,,"NOK",$B138,,,,,,"SEG",,"ALL")/1000+_xll.cc.fGetVal(J$1,0,"ytd","AC","5200",,,"NOK",$B138,,,,,,"SEG",,"ALL")/1000</f>
        <v>#NAME?</v>
      </c>
      <c r="K138" s="17" t="e">
        <f ca="1">_xll.cc.fGetVal(K$1,0,"ytd","AC",$C138,,,"NOK",$B138,,,,,,"SEG",,"ALL")/1000+_xll.cc.fGetVal(K$1,0,"ytd","AC","8051",,,"NOK",$B138,,,,,,"SEG",,"ALL")/1000+_xll.cc.fGetVal(K$1,0,"ytd","AC","5200",,,"NOK",$B138,,,,,,"SEG",,"ALL")/1000</f>
        <v>#NAME?</v>
      </c>
      <c r="L138" s="16" t="e">
        <f ca="1">_xll.cc.fGetVal(L$1,0,"ytd","AC",$C138,,,"NOK",$B138,,,,,,"SEG",,"ALL")/1000+_xll.cc.fGetVal(L$1,0,"ytd","AC","8051",,,"NOK",$B138,,,,,,"SEG",,"ALL")/1000+_xll.cc.fGetVal(L$1,0,"ytd","AC","5200",,,"NOK",$B138,,,,,,"SEG",,"ALL")/1000</f>
        <v>#NAME?</v>
      </c>
      <c r="M138" s="16" t="e">
        <f ca="1">_xll.cc.fGetVal(M$1,0,"ytd","AC",$C138,,,"NOK",$B138,,,,,,"SEG",,"ALL")/1000+_xll.cc.fGetVal(M$1,0,"ytd","AC","8051",,,"NOK",$B138,,,,,,"SEG",,"ALL")/1000+_xll.cc.fGetVal(M$1,0,"ytd","AC","5200",,,"NOK",$B138,,,,,,"SEG",,"ALL")/1000</f>
        <v>#NAME?</v>
      </c>
      <c r="N138" s="16" t="e">
        <f ca="1">_xll.cc.fGetVal(N$1,0,"ytd","AC",$C138,,,"NOK",$B138,,,,,,"SEG",,"ALL")/1000+_xll.cc.fGetVal(N$1,0,"ytd","AC","8051",,,"NOK",$B138,,,,,,"SEG",,"ALL")/1000+_xll.cc.fGetVal(N$1,0,"ytd","AC","5200",,,"NOK",$B138,,,,,,"SEG",,"ALL")/1000</f>
        <v>#NAME?</v>
      </c>
      <c r="O138" s="17" t="e">
        <f ca="1">_xll.cc.fGetVal(O$1,0,"ytd","AC",$C138,,,"NOK",$B138,,,,,,"SEG",,"ALL")/1000+_xll.cc.fGetVal(O$1,0,"ytd","AC","8051",,,"NOK",$B138,,,,,,"SEG",,"ALL")/1000+_xll.cc.fGetVal(O$1,0,"ytd","AC","5200",,,"NOK",$B138,,,,,,"SEG",,"ALL")/1000</f>
        <v>#NAME?</v>
      </c>
    </row>
    <row r="139" spans="1:15">
      <c r="A139" s="18" t="s">
        <v>34</v>
      </c>
      <c r="B139" s="39" t="s">
        <v>63</v>
      </c>
      <c r="C139" s="38">
        <v>9000</v>
      </c>
      <c r="D139" s="49">
        <v>0</v>
      </c>
      <c r="E139" s="50">
        <v>0</v>
      </c>
      <c r="F139" s="20" t="e">
        <f ca="1">_xll.cc.fGetVal(F$1,0,"ytd","AC",$C139,,,"NOK",$B139,,,,,,"SEG",,"ALL")/1000+_xll.cc.fGetVal(F$1,0,"ytd","AC","8051",,,"NOK",$B139,,,,,,"SEG",,"ALL")/1000+_xll.cc.fGetVal(F$1,0,"ytd","AC","5200",,,"NOK",$B139,,,,,,"SEG",,"ALL")/1000</f>
        <v>#NAME?</v>
      </c>
      <c r="G139" s="21" t="e">
        <f ca="1">_xll.cc.fGetVal(G$1,0,"ytd","AC",$C139,,,"NOK",$B139,,,,,,"SEG",,"ALL")/1000+_xll.cc.fGetVal(G$1,0,"ytd","AC","8051",,,"NOK",$B139,,,,,,"SEG",,"ALL")/1000+_xll.cc.fGetVal(G$1,0,"ytd","AC","5200",,,"NOK",$B139,,,,,,"SEG",,"ALL")/1000</f>
        <v>#NAME?</v>
      </c>
      <c r="H139" s="19" t="e">
        <f ca="1">_xll.cc.fGetVal(H$1,0,"ytd","AC",$C139,,,"NOK",$B139,,,,,,"SEG",,"ALL")/1000+_xll.cc.fGetVal(H$1,0,"ytd","AC","8051",,,"NOK",$B139,,,,,,"SEG",,"ALL")/1000+_xll.cc.fGetVal(H$1,0,"ytd","AC","5200",,,"NOK",$B139,,,,,,"SEG",,"ALL")/1000</f>
        <v>#NAME?</v>
      </c>
      <c r="I139" s="20" t="e">
        <f ca="1">_xll.cc.fGetVal(I$1,0,"ytd","AC",$C139,,,"NOK",$B139,,,,,,"SEG",,"ALL")/1000+_xll.cc.fGetVal(I$1,0,"ytd","AC","8051",,,"NOK",$B139,,,,,,"SEG",,"ALL")/1000+_xll.cc.fGetVal(I$1,0,"ytd","AC","5200",,,"NOK",$B139,,,,,,"SEG",,"ALL")/1000</f>
        <v>#NAME?</v>
      </c>
      <c r="J139" s="20" t="e">
        <f ca="1">_xll.cc.fGetVal(J$1,0,"ytd","AC",$C139,,,"NOK",$B139,,,,,,"SEG",,"ALL")/1000+_xll.cc.fGetVal(J$1,0,"ytd","AC","8051",,,"NOK",$B139,,,,,,"SEG",,"ALL")/1000+_xll.cc.fGetVal(J$1,0,"ytd","AC","5200",,,"NOK",$B139,,,,,,"SEG",,"ALL")/1000</f>
        <v>#NAME?</v>
      </c>
      <c r="K139" s="21" t="e">
        <f ca="1">_xll.cc.fGetVal(K$1,0,"ytd","AC",$C139,,,"NOK",$B139,,,,,,"SEG",,"ALL")/1000+_xll.cc.fGetVal(K$1,0,"ytd","AC","8051",,,"NOK",$B139,,,,,,"SEG",,"ALL")/1000+_xll.cc.fGetVal(K$1,0,"ytd","AC","5200",,,"NOK",$B139,,,,,,"SEG",,"ALL")/1000</f>
        <v>#NAME?</v>
      </c>
      <c r="L139" s="20" t="e">
        <f ca="1">_xll.cc.fGetVal(L$1,0,"ytd","AC",$C139,,,"NOK",$B139,,,,,,"SEG",,"ALL")/1000+_xll.cc.fGetVal(L$1,0,"ytd","AC","8051",,,"NOK",$B139,,,,,,"SEG",,"ALL")/1000+_xll.cc.fGetVal(L$1,0,"ytd","AC","5200",,,"NOK",$B139,,,,,,"SEG",,"ALL")/1000</f>
        <v>#NAME?</v>
      </c>
      <c r="M139" s="20" t="e">
        <f ca="1">_xll.cc.fGetVal(M$1,0,"ytd","AC",$C139,,,"NOK",$B139,,,,,,"SEG",,"ALL")/1000+_xll.cc.fGetVal(M$1,0,"ytd","AC","8051",,,"NOK",$B139,,,,,,"SEG",,"ALL")/1000+_xll.cc.fGetVal(M$1,0,"ytd","AC","5200",,,"NOK",$B139,,,,,,"SEG",,"ALL")/1000</f>
        <v>#NAME?</v>
      </c>
      <c r="N139" s="20" t="e">
        <f ca="1">_xll.cc.fGetVal(N$1,0,"ytd","AC",$C139,,,"NOK",$B139,,,,,,"SEG",,"ALL")/1000+_xll.cc.fGetVal(N$1,0,"ytd","AC","8051",,,"NOK",$B139,,,,,,"SEG",,"ALL")/1000+_xll.cc.fGetVal(N$1,0,"ytd","AC","5200",,,"NOK",$B139,,,,,,"SEG",,"ALL")/1000</f>
        <v>#NAME?</v>
      </c>
      <c r="O139" s="21" t="e">
        <f ca="1">_xll.cc.fGetVal(O$1,0,"ytd","AC",$C139,,,"NOK",$B139,,,,,,"SEG",,"ALL")/1000+_xll.cc.fGetVal(O$1,0,"ytd","AC","8051",,,"NOK",$B139,,,,,,"SEG",,"ALL")/1000+_xll.cc.fGetVal(O$1,0,"ytd","AC","5200",,,"NOK",$B139,,,,,,"SEG",,"ALL")/1000</f>
        <v>#NAME?</v>
      </c>
    </row>
    <row r="140" spans="1:15">
      <c r="A140" s="14" t="s">
        <v>35</v>
      </c>
      <c r="B140" s="38" t="s">
        <v>64</v>
      </c>
      <c r="C140" s="38">
        <v>9000</v>
      </c>
      <c r="D140" s="47">
        <v>0</v>
      </c>
      <c r="E140" s="48">
        <v>0</v>
      </c>
      <c r="F140" s="16" t="e">
        <f ca="1">_xll.cc.fGetVal(F$1,0,"ytd","AC",$C140,,,"NOK",$B140,,,,,,"SEG",,"ALL")/1000+_xll.cc.fGetVal(F$1,0,"ytd","AC","8051",,,"NOK",$B140,,,,,,"SEG",,"ALL")/1000+_xll.cc.fGetVal(F$1,0,"ytd","AC","5200",,,"NOK",$B140,,,,,,"SEG",,"ALL")/1000</f>
        <v>#NAME?</v>
      </c>
      <c r="G140" s="17" t="e">
        <f ca="1">_xll.cc.fGetVal(G$1,0,"ytd","AC",$C140,,,"NOK",$B140,,,,,,"SEG",,"ALL")/1000+_xll.cc.fGetVal(G$1,0,"ytd","AC","8051",,,"NOK",$B140,,,,,,"SEG",,"ALL")/1000+_xll.cc.fGetVal(G$1,0,"ytd","AC","5200",,,"NOK",$B140,,,,,,"SEG",,"ALL")/1000</f>
        <v>#NAME?</v>
      </c>
      <c r="H140" s="15" t="e">
        <f ca="1">_xll.cc.fGetVal(H$1,0,"ytd","AC",$C140,,,"NOK",$B140,,,,,,"SEG",,"ALL")/1000+_xll.cc.fGetVal(H$1,0,"ytd","AC","8051",,,"NOK",$B140,,,,,,"SEG",,"ALL")/1000+_xll.cc.fGetVal(H$1,0,"ytd","AC","5200",,,"NOK",$B140,,,,,,"SEG",,"ALL")/1000</f>
        <v>#NAME?</v>
      </c>
      <c r="I140" s="16" t="e">
        <f ca="1">_xll.cc.fGetVal(I$1,0,"ytd","AC",$C140,,,"NOK",$B140,,,,,,"SEG",,"ALL")/1000+_xll.cc.fGetVal(I$1,0,"ytd","AC","8051",,,"NOK",$B140,,,,,,"SEG",,"ALL")/1000+_xll.cc.fGetVal(I$1,0,"ytd","AC","5200",,,"NOK",$B140,,,,,,"SEG",,"ALL")/1000</f>
        <v>#NAME?</v>
      </c>
      <c r="J140" s="16" t="e">
        <f ca="1">_xll.cc.fGetVal(J$1,0,"ytd","AC",$C140,,,"NOK",$B140,,,,,,"SEG",,"ALL")/1000+_xll.cc.fGetVal(J$1,0,"ytd","AC","8051",,,"NOK",$B140,,,,,,"SEG",,"ALL")/1000+_xll.cc.fGetVal(J$1,0,"ytd","AC","5200",,,"NOK",$B140,,,,,,"SEG",,"ALL")/1000</f>
        <v>#NAME?</v>
      </c>
      <c r="K140" s="17" t="e">
        <f ca="1">_xll.cc.fGetVal(K$1,0,"ytd","AC",$C140,,,"NOK",$B140,,,,,,"SEG",,"ALL")/1000+_xll.cc.fGetVal(K$1,0,"ytd","AC","8051",,,"NOK",$B140,,,,,,"SEG",,"ALL")/1000+_xll.cc.fGetVal(K$1,0,"ytd","AC","5200",,,"NOK",$B140,,,,,,"SEG",,"ALL")/1000</f>
        <v>#NAME?</v>
      </c>
      <c r="L140" s="16" t="e">
        <f ca="1">_xll.cc.fGetVal(L$1,0,"ytd","AC",$C140,,,"NOK",$B140,,,,,,"SEG",,"ALL")/1000+_xll.cc.fGetVal(L$1,0,"ytd","AC","8051",,,"NOK",$B140,,,,,,"SEG",,"ALL")/1000+_xll.cc.fGetVal(L$1,0,"ytd","AC","5200",,,"NOK",$B140,,,,,,"SEG",,"ALL")/1000</f>
        <v>#NAME?</v>
      </c>
      <c r="M140" s="16" t="e">
        <f ca="1">_xll.cc.fGetVal(M$1,0,"ytd","AC",$C140,,,"NOK",$B140,,,,,,"SEG",,"ALL")/1000+_xll.cc.fGetVal(M$1,0,"ytd","AC","8051",,,"NOK",$B140,,,,,,"SEG",,"ALL")/1000+_xll.cc.fGetVal(M$1,0,"ytd","AC","5200",,,"NOK",$B140,,,,,,"SEG",,"ALL")/1000</f>
        <v>#NAME?</v>
      </c>
      <c r="N140" s="16" t="e">
        <f ca="1">_xll.cc.fGetVal(N$1,0,"ytd","AC",$C140,,,"NOK",$B140,,,,,,"SEG",,"ALL")/1000+_xll.cc.fGetVal(N$1,0,"ytd","AC","8051",,,"NOK",$B140,,,,,,"SEG",,"ALL")/1000+_xll.cc.fGetVal(N$1,0,"ytd","AC","5200",,,"NOK",$B140,,,,,,"SEG",,"ALL")/1000</f>
        <v>#NAME?</v>
      </c>
      <c r="O140" s="17" t="e">
        <f ca="1">_xll.cc.fGetVal(O$1,0,"ytd","AC",$C140,,,"NOK",$B140,,,,,,"SEG",,"ALL")/1000+_xll.cc.fGetVal(O$1,0,"ytd","AC","8051",,,"NOK",$B140,,,,,,"SEG",,"ALL")/1000+_xll.cc.fGetVal(O$1,0,"ytd","AC","5200",,,"NOK",$B140,,,,,,"SEG",,"ALL")/1000</f>
        <v>#NAME?</v>
      </c>
    </row>
    <row r="141" spans="1:15">
      <c r="A141" s="22" t="s">
        <v>36</v>
      </c>
      <c r="B141" s="38" t="s">
        <v>65</v>
      </c>
      <c r="C141" s="38">
        <v>9000</v>
      </c>
      <c r="D141" s="47">
        <v>0</v>
      </c>
      <c r="E141" s="48">
        <v>0</v>
      </c>
      <c r="F141" s="16" t="e">
        <f ca="1">_xll.cc.fGetVal(F$1,0,"ytd","AC",$C141,,,"NOK",$B141,,,,,,"SEG",,"ALL")/1000+_xll.cc.fGetVal(F$1,0,"ytd","AC","8051",,,"NOK",$B141,,,,,,"SEG",,"ALL")/1000+_xll.cc.fGetVal(F$1,0,"ytd","AC","5200",,,"NOK",$B141,,,,,,"SEG",,"ALL")/1000</f>
        <v>#NAME?</v>
      </c>
      <c r="G141" s="17" t="e">
        <f ca="1">_xll.cc.fGetVal(G$1,0,"ytd","AC",$C141,,,"NOK",$B141,,,,,,"SEG",,"ALL")/1000+_xll.cc.fGetVal(G$1,0,"ytd","AC","8051",,,"NOK",$B141,,,,,,"SEG",,"ALL")/1000+_xll.cc.fGetVal(G$1,0,"ytd","AC","5200",,,"NOK",$B141,,,,,,"SEG",,"ALL")/1000</f>
        <v>#NAME?</v>
      </c>
      <c r="H141" s="15" t="e">
        <f ca="1">_xll.cc.fGetVal(H$1,0,"ytd","AC",$C141,,,"NOK",$B141,,,,,,"SEG",,"ALL")/1000+_xll.cc.fGetVal(H$1,0,"ytd","AC","8051",,,"NOK",$B141,,,,,,"SEG",,"ALL")/1000+_xll.cc.fGetVal(H$1,0,"ytd","AC","5200",,,"NOK",$B141,,,,,,"SEG",,"ALL")/1000</f>
        <v>#NAME?</v>
      </c>
      <c r="I141" s="16" t="e">
        <f ca="1">_xll.cc.fGetVal(I$1,0,"ytd","AC",$C141,,,"NOK",$B141,,,,,,"SEG",,"ALL")/1000+_xll.cc.fGetVal(I$1,0,"ytd","AC","8051",,,"NOK",$B141,,,,,,"SEG",,"ALL")/1000+_xll.cc.fGetVal(I$1,0,"ytd","AC","5200",,,"NOK",$B141,,,,,,"SEG",,"ALL")/1000</f>
        <v>#NAME?</v>
      </c>
      <c r="J141" s="16" t="e">
        <f ca="1">_xll.cc.fGetVal(J$1,0,"ytd","AC",$C141,,,"NOK",$B141,,,,,,"SEG",,"ALL")/1000+_xll.cc.fGetVal(J$1,0,"ytd","AC","8051",,,"NOK",$B141,,,,,,"SEG",,"ALL")/1000+_xll.cc.fGetVal(J$1,0,"ytd","AC","5200",,,"NOK",$B141,,,,,,"SEG",,"ALL")/1000</f>
        <v>#NAME?</v>
      </c>
      <c r="K141" s="17" t="e">
        <f ca="1">_xll.cc.fGetVal(K$1,0,"ytd","AC",$C141,,,"NOK",$B141,,,,,,"SEG",,"ALL")/1000+_xll.cc.fGetVal(K$1,0,"ytd","AC","8051",,,"NOK",$B141,,,,,,"SEG",,"ALL")/1000+_xll.cc.fGetVal(K$1,0,"ytd","AC","5200",,,"NOK",$B141,,,,,,"SEG",,"ALL")/1000</f>
        <v>#NAME?</v>
      </c>
      <c r="L141" s="16" t="e">
        <f ca="1">_xll.cc.fGetVal(L$1,0,"ytd","AC",$C141,,,"NOK",$B141,,,,,,"SEG",,"ALL")/1000+_xll.cc.fGetVal(L$1,0,"ytd","AC","8051",,,"NOK",$B141,,,,,,"SEG",,"ALL")/1000+_xll.cc.fGetVal(L$1,0,"ytd","AC","5200",,,"NOK",$B141,,,,,,"SEG",,"ALL")/1000</f>
        <v>#NAME?</v>
      </c>
      <c r="M141" s="16" t="e">
        <f ca="1">_xll.cc.fGetVal(M$1,0,"ytd","AC",$C141,,,"NOK",$B141,,,,,,"SEG",,"ALL")/1000+_xll.cc.fGetVal(M$1,0,"ytd","AC","8051",,,"NOK",$B141,,,,,,"SEG",,"ALL")/1000+_xll.cc.fGetVal(M$1,0,"ytd","AC","5200",,,"NOK",$B141,,,,,,"SEG",,"ALL")/1000</f>
        <v>#NAME?</v>
      </c>
      <c r="N141" s="16" t="e">
        <f ca="1">_xll.cc.fGetVal(N$1,0,"ytd","AC",$C141,,,"NOK",$B141,,,,,,"SEG",,"ALL")/1000+_xll.cc.fGetVal(N$1,0,"ytd","AC","8051",,,"NOK",$B141,,,,,,"SEG",,"ALL")/1000+_xll.cc.fGetVal(N$1,0,"ytd","AC","5200",,,"NOK",$B141,,,,,,"SEG",,"ALL")/1000</f>
        <v>#NAME?</v>
      </c>
      <c r="O141" s="17" t="e">
        <f ca="1">_xll.cc.fGetVal(O$1,0,"ytd","AC",$C141,,,"NOK",$B141,,,,,,"SEG",,"ALL")/1000+_xll.cc.fGetVal(O$1,0,"ytd","AC","8051",,,"NOK",$B141,,,,,,"SEG",,"ALL")/1000+_xll.cc.fGetVal(O$1,0,"ytd","AC","5200",,,"NOK",$B141,,,,,,"SEG",,"ALL")/1000</f>
        <v>#NAME?</v>
      </c>
    </row>
    <row r="142" spans="1:15">
      <c r="A142" s="10" t="s">
        <v>37</v>
      </c>
      <c r="B142" s="39" t="s">
        <v>66</v>
      </c>
      <c r="C142" s="38">
        <v>9000</v>
      </c>
      <c r="D142" s="49">
        <v>0</v>
      </c>
      <c r="E142" s="50">
        <v>0</v>
      </c>
      <c r="F142" s="20" t="e">
        <f ca="1">_xll.cc.fGetVal(F$1,0,"ytd","AC",$C142,,,"NOK",$B142,,,,,,"SEG",,"ALL")/1000+_xll.cc.fGetVal(F$1,0,"ytd","AC","8051",,,"NOK",$B142,,,,,,"SEG",,"ALL")/1000+_xll.cc.fGetVal(F$1,0,"ytd","AC","5200",,,"NOK",$B142,,,,,,"SEG",,"ALL")/1000</f>
        <v>#NAME?</v>
      </c>
      <c r="G142" s="21" t="e">
        <f ca="1">_xll.cc.fGetVal(G$1,0,"ytd","AC",$C142,,,"NOK",$B142,,,,,,"SEG",,"ALL")/1000+_xll.cc.fGetVal(G$1,0,"ytd","AC","8051",,,"NOK",$B142,,,,,,"SEG",,"ALL")/1000+_xll.cc.fGetVal(G$1,0,"ytd","AC","5200",,,"NOK",$B142,,,,,,"SEG",,"ALL")/1000</f>
        <v>#NAME?</v>
      </c>
      <c r="H142" s="19" t="e">
        <f ca="1">_xll.cc.fGetVal(H$1,0,"ytd","AC",$C142,,,"NOK",$B142,,,,,,"SEG",,"ALL")/1000+_xll.cc.fGetVal(H$1,0,"ytd","AC","8051",,,"NOK",$B142,,,,,,"SEG",,"ALL")/1000+_xll.cc.fGetVal(H$1,0,"ytd","AC","5200",,,"NOK",$B142,,,,,,"SEG",,"ALL")/1000</f>
        <v>#NAME?</v>
      </c>
      <c r="I142" s="20" t="e">
        <f ca="1">_xll.cc.fGetVal(I$1,0,"ytd","AC",$C142,,,"NOK",$B142,,,,,,"SEG",,"ALL")/1000+_xll.cc.fGetVal(I$1,0,"ytd","AC","8051",,,"NOK",$B142,,,,,,"SEG",,"ALL")/1000+_xll.cc.fGetVal(I$1,0,"ytd","AC","5200",,,"NOK",$B142,,,,,,"SEG",,"ALL")/1000</f>
        <v>#NAME?</v>
      </c>
      <c r="J142" s="20" t="e">
        <f ca="1">_xll.cc.fGetVal(J$1,0,"ytd","AC",$C142,,,"NOK",$B142,,,,,,"SEG",,"ALL")/1000+_xll.cc.fGetVal(J$1,0,"ytd","AC","8051",,,"NOK",$B142,,,,,,"SEG",,"ALL")/1000+_xll.cc.fGetVal(J$1,0,"ytd","AC","5200",,,"NOK",$B142,,,,,,"SEG",,"ALL")/1000</f>
        <v>#NAME?</v>
      </c>
      <c r="K142" s="21" t="e">
        <f ca="1">_xll.cc.fGetVal(K$1,0,"ytd","AC",$C142,,,"NOK",$B142,,,,,,"SEG",,"ALL")/1000+_xll.cc.fGetVal(K$1,0,"ytd","AC","8051",,,"NOK",$B142,,,,,,"SEG",,"ALL")/1000+_xll.cc.fGetVal(K$1,0,"ytd","AC","5200",,,"NOK",$B142,,,,,,"SEG",,"ALL")/1000</f>
        <v>#NAME?</v>
      </c>
      <c r="L142" s="20" t="e">
        <f ca="1">_xll.cc.fGetVal(L$1,0,"ytd","AC",$C142,,,"NOK",$B142,,,,,,"SEG",,"ALL")/1000+_xll.cc.fGetVal(L$1,0,"ytd","AC","8051",,,"NOK",$B142,,,,,,"SEG",,"ALL")/1000+_xll.cc.fGetVal(L$1,0,"ytd","AC","5200",,,"NOK",$B142,,,,,,"SEG",,"ALL")/1000</f>
        <v>#NAME?</v>
      </c>
      <c r="M142" s="20" t="e">
        <f ca="1">_xll.cc.fGetVal(M$1,0,"ytd","AC",$C142,,,"NOK",$B142,,,,,,"SEG",,"ALL")/1000+_xll.cc.fGetVal(M$1,0,"ytd","AC","8051",,,"NOK",$B142,,,,,,"SEG",,"ALL")/1000+_xll.cc.fGetVal(M$1,0,"ytd","AC","5200",,,"NOK",$B142,,,,,,"SEG",,"ALL")/1000</f>
        <v>#NAME?</v>
      </c>
      <c r="N142" s="20" t="e">
        <f ca="1">_xll.cc.fGetVal(N$1,0,"ytd","AC",$C142,,,"NOK",$B142,,,,,,"SEG",,"ALL")/1000+_xll.cc.fGetVal(N$1,0,"ytd","AC","8051",,,"NOK",$B142,,,,,,"SEG",,"ALL")/1000+_xll.cc.fGetVal(N$1,0,"ytd","AC","5200",,,"NOK",$B142,,,,,,"SEG",,"ALL")/1000</f>
        <v>#NAME?</v>
      </c>
      <c r="O142" s="21" t="e">
        <f ca="1">_xll.cc.fGetVal(O$1,0,"ytd","AC",$C142,,,"NOK",$B142,,,,,,"SEG",,"ALL")/1000+_xll.cc.fGetVal(O$1,0,"ytd","AC","8051",,,"NOK",$B142,,,,,,"SEG",,"ALL")/1000+_xll.cc.fGetVal(O$1,0,"ytd","AC","5200",,,"NOK",$B142,,,,,,"SEG",,"ALL")/1000</f>
        <v>#NAME?</v>
      </c>
    </row>
    <row r="144" spans="1:15">
      <c r="A144" s="6" t="s">
        <v>55</v>
      </c>
      <c r="B144" s="33"/>
      <c r="C144" s="33"/>
      <c r="D144" s="44"/>
      <c r="E144" s="44"/>
      <c r="F144" s="7"/>
      <c r="G144" s="8"/>
      <c r="H144" s="7"/>
      <c r="I144" s="7"/>
      <c r="J144" s="7"/>
      <c r="K144" s="8"/>
      <c r="L144" s="9"/>
      <c r="M144" s="7"/>
      <c r="N144" s="7"/>
      <c r="O144" s="8"/>
    </row>
    <row r="145" spans="1:15">
      <c r="A145" s="10" t="s">
        <v>29</v>
      </c>
      <c r="B145" s="38" t="s">
        <v>59</v>
      </c>
      <c r="C145" s="38">
        <v>2000</v>
      </c>
      <c r="D145" s="45"/>
      <c r="E145" s="46" t="e">
        <f ca="1">_xll.cc.fGetVal(E$1,0,"ytd","AC",$C145,,,"NOK",$B145,,,,,,"SEG",,"IC")/1000-E29-E196</f>
        <v>#NAME?</v>
      </c>
      <c r="F145" s="12">
        <f>F189+F191-F196-F29</f>
        <v>-151.41300000000444</v>
      </c>
      <c r="G145" s="12">
        <f t="shared" ref="G145:O145" si="32">G189+G191-G196-G29</f>
        <v>-69.521000000000967</v>
      </c>
      <c r="H145" s="12">
        <f t="shared" si="32"/>
        <v>-270.83400000000449</v>
      </c>
      <c r="I145" s="12">
        <f t="shared" si="32"/>
        <v>-175.73400000000044</v>
      </c>
      <c r="J145" s="12">
        <f t="shared" si="32"/>
        <v>-95.540000000001811</v>
      </c>
      <c r="K145" s="12">
        <f t="shared" si="32"/>
        <v>-82.730999999999199</v>
      </c>
      <c r="L145" s="12">
        <f t="shared" si="32"/>
        <v>-190.29300000000342</v>
      </c>
      <c r="M145" s="12">
        <f t="shared" si="32"/>
        <v>-129.93100000000612</v>
      </c>
      <c r="N145" s="12">
        <f t="shared" si="32"/>
        <v>-71.103999999999033</v>
      </c>
      <c r="O145" s="12">
        <f t="shared" si="32"/>
        <v>-17.116000000000572</v>
      </c>
    </row>
    <row r="146" spans="1:15">
      <c r="A146" s="14" t="s">
        <v>30</v>
      </c>
      <c r="B146" s="38"/>
      <c r="C146" s="38">
        <v>2000</v>
      </c>
      <c r="D146" s="47"/>
      <c r="E146" s="48" t="e">
        <f ca="1">-E145</f>
        <v>#NAME?</v>
      </c>
      <c r="F146" s="16">
        <f>F190-F191+F196-F30-F202</f>
        <v>145.32466666667119</v>
      </c>
      <c r="G146" s="16">
        <f t="shared" ref="G146:O146" si="33">G190-G191+G196-G30-G202</f>
        <v>61.712000000000053</v>
      </c>
      <c r="H146" s="16">
        <f t="shared" si="33"/>
        <v>266.04833333333363</v>
      </c>
      <c r="I146" s="16">
        <f t="shared" si="33"/>
        <v>178.92766666666503</v>
      </c>
      <c r="J146" s="16">
        <f t="shared" si="33"/>
        <v>95.755999999998238</v>
      </c>
      <c r="K146" s="16">
        <f t="shared" si="33"/>
        <v>79.028666666668826</v>
      </c>
      <c r="L146" s="16">
        <f t="shared" si="33"/>
        <v>190.53733333334628</v>
      </c>
      <c r="M146" s="16">
        <f t="shared" si="33"/>
        <v>133.20566666666915</v>
      </c>
      <c r="N146" s="16">
        <f t="shared" si="33"/>
        <v>74.774333333335804</v>
      </c>
      <c r="O146" s="16">
        <f t="shared" si="33"/>
        <v>14.84133333333256</v>
      </c>
    </row>
    <row r="147" spans="1:15">
      <c r="A147" s="14" t="s">
        <v>31</v>
      </c>
      <c r="B147" s="38" t="s">
        <v>60</v>
      </c>
      <c r="C147" s="38">
        <v>2000</v>
      </c>
      <c r="D147" s="47"/>
      <c r="E147" s="48"/>
      <c r="F147" s="16">
        <v>-1.4210854715202004E-14</v>
      </c>
      <c r="G147" s="17">
        <v>1.1324274851176597E-14</v>
      </c>
      <c r="H147" s="15">
        <v>0</v>
      </c>
      <c r="I147" s="16">
        <v>3.3306690738754696E-14</v>
      </c>
      <c r="J147" s="16">
        <v>0</v>
      </c>
      <c r="K147" s="17">
        <v>5.3290705182007514E-15</v>
      </c>
      <c r="L147" s="16">
        <v>0</v>
      </c>
      <c r="M147" s="16">
        <v>1.9539925233402755E-14</v>
      </c>
      <c r="N147" s="16">
        <v>0</v>
      </c>
      <c r="O147" s="17">
        <v>0</v>
      </c>
    </row>
    <row r="148" spans="1:15">
      <c r="A148" s="14" t="s">
        <v>32</v>
      </c>
      <c r="B148" s="38" t="s">
        <v>61</v>
      </c>
      <c r="C148" s="38">
        <v>2000</v>
      </c>
      <c r="D148" s="47"/>
      <c r="E148" s="48"/>
      <c r="F148" s="16">
        <v>0</v>
      </c>
      <c r="G148" s="17">
        <v>0</v>
      </c>
      <c r="H148" s="15">
        <v>0</v>
      </c>
      <c r="I148" s="16">
        <v>0</v>
      </c>
      <c r="J148" s="16">
        <v>0</v>
      </c>
      <c r="K148" s="17">
        <v>0</v>
      </c>
      <c r="L148" s="16">
        <v>0</v>
      </c>
      <c r="M148" s="16">
        <v>0</v>
      </c>
      <c r="N148" s="16">
        <v>0</v>
      </c>
      <c r="O148" s="17">
        <v>0</v>
      </c>
    </row>
    <row r="149" spans="1:15">
      <c r="A149" s="14" t="s">
        <v>33</v>
      </c>
      <c r="B149" s="38" t="s">
        <v>62</v>
      </c>
      <c r="C149" s="38">
        <v>2000</v>
      </c>
      <c r="D149" s="47"/>
      <c r="E149" s="48"/>
      <c r="F149" s="16">
        <v>0</v>
      </c>
      <c r="G149" s="17">
        <v>0</v>
      </c>
      <c r="H149" s="15">
        <v>0</v>
      </c>
      <c r="I149" s="16">
        <v>0</v>
      </c>
      <c r="J149" s="16">
        <v>0</v>
      </c>
      <c r="K149" s="17">
        <v>0.40799999999995862</v>
      </c>
      <c r="L149" s="16">
        <v>0</v>
      </c>
      <c r="M149" s="16">
        <v>0</v>
      </c>
      <c r="N149" s="16">
        <v>0</v>
      </c>
      <c r="O149" s="17">
        <v>0</v>
      </c>
    </row>
    <row r="150" spans="1:15">
      <c r="A150" s="18" t="s">
        <v>34</v>
      </c>
      <c r="B150" s="39" t="s">
        <v>63</v>
      </c>
      <c r="C150" s="38">
        <v>2000</v>
      </c>
      <c r="D150" s="49"/>
      <c r="E150" s="50"/>
      <c r="F150" s="20">
        <f>SUM(F145:F149)</f>
        <v>-6.0883333333332672</v>
      </c>
      <c r="G150" s="20">
        <f t="shared" ref="G150" si="34">SUM(G145:G149)</f>
        <v>-7.8090000000009026</v>
      </c>
      <c r="H150" s="20">
        <f>SUM(H145:H149)</f>
        <v>-4.7856666666708634</v>
      </c>
      <c r="I150" s="20">
        <f>SUM(I145:I149)</f>
        <v>3.1936666666646309</v>
      </c>
      <c r="J150" s="20">
        <f t="shared" ref="J150:K150" si="35">SUM(J145:J149)</f>
        <v>0.21599999999642705</v>
      </c>
      <c r="K150" s="20">
        <f t="shared" si="35"/>
        <v>-3.2943333333304086</v>
      </c>
      <c r="L150" s="20">
        <f>SUM(L145:L149)</f>
        <v>0.24433333334286544</v>
      </c>
      <c r="M150" s="20">
        <f t="shared" ref="M150:N150" si="36">SUM(M145:M149)</f>
        <v>3.2746666666630428</v>
      </c>
      <c r="N150" s="20">
        <f t="shared" si="36"/>
        <v>3.6703333333367709</v>
      </c>
      <c r="O150" s="20">
        <f>SUM(O145:O149)</f>
        <v>-2.2746666666680113</v>
      </c>
    </row>
    <row r="151" spans="1:15">
      <c r="A151" s="14" t="s">
        <v>35</v>
      </c>
      <c r="B151" s="38" t="s">
        <v>64</v>
      </c>
      <c r="C151" s="38">
        <v>2000</v>
      </c>
      <c r="D151" s="47"/>
      <c r="E151" s="48"/>
      <c r="F151" s="16">
        <f>F204</f>
        <v>-80.733000000000004</v>
      </c>
      <c r="G151" s="16">
        <f t="shared" ref="G151:O151" si="37">G204</f>
        <v>-47.855999999999995</v>
      </c>
      <c r="H151" s="16">
        <f t="shared" si="37"/>
        <v>-158.16899999999998</v>
      </c>
      <c r="I151" s="16">
        <f t="shared" si="37"/>
        <v>-112.95099999999999</v>
      </c>
      <c r="J151" s="16">
        <f t="shared" si="37"/>
        <v>-70.619</v>
      </c>
      <c r="K151" s="16">
        <f t="shared" si="37"/>
        <v>-30.175999999999998</v>
      </c>
      <c r="L151" s="16">
        <f t="shared" si="37"/>
        <v>-110.535</v>
      </c>
      <c r="M151" s="16">
        <f t="shared" si="37"/>
        <v>-80.795999999999992</v>
      </c>
      <c r="N151" s="16">
        <f t="shared" si="37"/>
        <v>-52.765000000000001</v>
      </c>
      <c r="O151" s="16">
        <f t="shared" si="37"/>
        <v>-25.535</v>
      </c>
    </row>
    <row r="152" spans="1:15">
      <c r="A152" s="22" t="s">
        <v>36</v>
      </c>
      <c r="B152" s="38" t="s">
        <v>65</v>
      </c>
      <c r="C152" s="38">
        <v>2000</v>
      </c>
      <c r="D152" s="47"/>
      <c r="E152" s="48"/>
      <c r="F152" s="16">
        <f>F205-F210</f>
        <v>89.225999999999999</v>
      </c>
      <c r="G152" s="16">
        <f t="shared" ref="G152:O152" si="38">G205-G210</f>
        <v>66.142999999999986</v>
      </c>
      <c r="H152" s="16">
        <f t="shared" si="38"/>
        <v>158.06</v>
      </c>
      <c r="I152" s="16">
        <f t="shared" si="38"/>
        <v>112.84599999999998</v>
      </c>
      <c r="J152" s="16">
        <f t="shared" si="38"/>
        <v>70.524000000000001</v>
      </c>
      <c r="K152" s="16">
        <f t="shared" si="38"/>
        <v>29.262</v>
      </c>
      <c r="L152" s="16">
        <f t="shared" si="38"/>
        <v>112.53799999999998</v>
      </c>
      <c r="M152" s="16">
        <f t="shared" si="38"/>
        <v>84.417999999999992</v>
      </c>
      <c r="N152" s="16">
        <f t="shared" si="38"/>
        <v>52.766000000000005</v>
      </c>
      <c r="O152" s="16">
        <f t="shared" si="38"/>
        <v>25.533000000000001</v>
      </c>
    </row>
    <row r="153" spans="1:15">
      <c r="A153" s="10" t="s">
        <v>37</v>
      </c>
      <c r="B153" s="39" t="s">
        <v>66</v>
      </c>
      <c r="C153" s="38">
        <v>2000</v>
      </c>
      <c r="D153" s="49"/>
      <c r="E153" s="50"/>
      <c r="F153" s="20">
        <f>SUM(F150:F152)</f>
        <v>2.4046666666667278</v>
      </c>
      <c r="G153" s="20">
        <f t="shared" ref="G153:O153" si="39">SUM(G150:G152)</f>
        <v>10.477999999999092</v>
      </c>
      <c r="H153" s="20">
        <f t="shared" si="39"/>
        <v>-4.8946666666708438</v>
      </c>
      <c r="I153" s="20">
        <f t="shared" si="39"/>
        <v>3.0886666666646079</v>
      </c>
      <c r="J153" s="20">
        <f t="shared" si="39"/>
        <v>0.12099999999642819</v>
      </c>
      <c r="K153" s="20">
        <f t="shared" si="39"/>
        <v>-4.2083333333304083</v>
      </c>
      <c r="L153" s="20">
        <f t="shared" si="39"/>
        <v>2.2473333333428513</v>
      </c>
      <c r="M153" s="20">
        <f t="shared" si="39"/>
        <v>6.8966666666630374</v>
      </c>
      <c r="N153" s="20">
        <f t="shared" si="39"/>
        <v>3.6713333333367757</v>
      </c>
      <c r="O153" s="20">
        <f t="shared" si="39"/>
        <v>-2.2766666666680102</v>
      </c>
    </row>
    <row r="154" spans="1:15">
      <c r="A154" s="10"/>
      <c r="B154" s="31"/>
      <c r="C154" s="31"/>
      <c r="D154" s="49"/>
      <c r="E154" s="50"/>
      <c r="F154" s="20"/>
      <c r="G154" s="21"/>
      <c r="H154" s="19"/>
      <c r="I154" s="20"/>
      <c r="J154" s="20"/>
      <c r="K154" s="21"/>
      <c r="L154" s="20"/>
      <c r="M154" s="20"/>
      <c r="N154" s="20"/>
      <c r="O154" s="21"/>
    </row>
    <row r="156" spans="1:15">
      <c r="A156" s="6" t="s">
        <v>56</v>
      </c>
      <c r="B156" s="33"/>
      <c r="C156" s="33"/>
      <c r="D156" s="44"/>
      <c r="E156" s="44"/>
      <c r="F156" s="7"/>
      <c r="G156" s="8"/>
      <c r="H156" s="7"/>
      <c r="I156" s="7"/>
      <c r="J156" s="7"/>
      <c r="K156" s="8"/>
      <c r="L156" s="9"/>
      <c r="M156" s="7"/>
      <c r="N156" s="7"/>
      <c r="O156" s="8"/>
    </row>
    <row r="157" spans="1:15">
      <c r="A157" s="10" t="s">
        <v>29</v>
      </c>
      <c r="B157" s="31"/>
      <c r="C157" s="31"/>
      <c r="D157" s="45" t="e">
        <f ca="1">D134-E134+D145-E145</f>
        <v>#NAME?</v>
      </c>
      <c r="E157" s="46" t="e">
        <f ca="1">E134-F134+E145-F145</f>
        <v>#NAME?</v>
      </c>
      <c r="F157" s="12" t="e">
        <f ca="1">F134-G134+F145-G145</f>
        <v>#NAME?</v>
      </c>
      <c r="G157" s="13" t="e">
        <f ca="1">G134+G145</f>
        <v>#NAME?</v>
      </c>
      <c r="H157" s="11" t="e">
        <f ca="1">H134-I134+H145-I145</f>
        <v>#NAME?</v>
      </c>
      <c r="I157" s="12" t="e">
        <f t="shared" ref="I157" ca="1" si="40">I134-J134+I145-J145</f>
        <v>#NAME?</v>
      </c>
      <c r="J157" s="12" t="e">
        <f ca="1">J134-K134+J145-K145</f>
        <v>#NAME?</v>
      </c>
      <c r="K157" s="13" t="e">
        <f ca="1">K134+K145</f>
        <v>#NAME?</v>
      </c>
      <c r="L157" s="12" t="e">
        <f ca="1">L134-M134+L145-M145</f>
        <v>#NAME?</v>
      </c>
      <c r="M157" s="12" t="e">
        <f t="shared" ref="M157" ca="1" si="41">M134-N134+M145-N145</f>
        <v>#NAME?</v>
      </c>
      <c r="N157" s="12" t="e">
        <f ca="1">N134-O134+N145-O145</f>
        <v>#NAME?</v>
      </c>
      <c r="O157" s="13" t="e">
        <f ca="1">O134+O145</f>
        <v>#NAME?</v>
      </c>
    </row>
    <row r="158" spans="1:15">
      <c r="A158" s="14" t="s">
        <v>30</v>
      </c>
      <c r="B158" s="34"/>
      <c r="C158" s="34"/>
      <c r="D158" s="47" t="e">
        <f t="shared" ref="D158:F165" ca="1" si="42">D135-E135+D146-E146</f>
        <v>#NAME?</v>
      </c>
      <c r="E158" s="48" t="e">
        <f t="shared" ca="1" si="42"/>
        <v>#NAME?</v>
      </c>
      <c r="F158" s="16" t="e">
        <f t="shared" ca="1" si="42"/>
        <v>#NAME?</v>
      </c>
      <c r="G158" s="17" t="e">
        <f t="shared" ref="G158:G165" ca="1" si="43">G135+G146</f>
        <v>#NAME?</v>
      </c>
      <c r="H158" s="15" t="e">
        <f t="shared" ref="H158:J165" ca="1" si="44">H135-I135+H146-I146</f>
        <v>#NAME?</v>
      </c>
      <c r="I158" s="16" t="e">
        <f t="shared" ca="1" si="44"/>
        <v>#NAME?</v>
      </c>
      <c r="J158" s="16" t="e">
        <f t="shared" ca="1" si="44"/>
        <v>#NAME?</v>
      </c>
      <c r="K158" s="17" t="e">
        <f t="shared" ref="K158:K165" ca="1" si="45">K135+K146</f>
        <v>#NAME?</v>
      </c>
      <c r="L158" s="16" t="e">
        <f t="shared" ref="L158:N165" ca="1" si="46">L135-M135+L146-M146</f>
        <v>#NAME?</v>
      </c>
      <c r="M158" s="16" t="e">
        <f t="shared" ca="1" si="46"/>
        <v>#NAME?</v>
      </c>
      <c r="N158" s="16" t="e">
        <f t="shared" ca="1" si="46"/>
        <v>#NAME?</v>
      </c>
      <c r="O158" s="17" t="e">
        <f t="shared" ref="O158:O165" ca="1" si="47">O135+O146</f>
        <v>#NAME?</v>
      </c>
    </row>
    <row r="159" spans="1:15">
      <c r="A159" s="14" t="s">
        <v>31</v>
      </c>
      <c r="B159" s="34"/>
      <c r="C159" s="34"/>
      <c r="D159" s="47">
        <f t="shared" si="42"/>
        <v>0</v>
      </c>
      <c r="E159" s="48" t="e">
        <f t="shared" ca="1" si="42"/>
        <v>#NAME?</v>
      </c>
      <c r="F159" s="16" t="e">
        <f t="shared" ca="1" si="42"/>
        <v>#NAME?</v>
      </c>
      <c r="G159" s="17" t="e">
        <f t="shared" ca="1" si="43"/>
        <v>#NAME?</v>
      </c>
      <c r="H159" s="15" t="e">
        <f t="shared" ca="1" si="44"/>
        <v>#NAME?</v>
      </c>
      <c r="I159" s="16" t="e">
        <f t="shared" ca="1" si="44"/>
        <v>#NAME?</v>
      </c>
      <c r="J159" s="16" t="e">
        <f t="shared" ca="1" si="44"/>
        <v>#NAME?</v>
      </c>
      <c r="K159" s="17" t="e">
        <f t="shared" ca="1" si="45"/>
        <v>#NAME?</v>
      </c>
      <c r="L159" s="16" t="e">
        <f t="shared" ca="1" si="46"/>
        <v>#NAME?</v>
      </c>
      <c r="M159" s="16" t="e">
        <f t="shared" ca="1" si="46"/>
        <v>#NAME?</v>
      </c>
      <c r="N159" s="16" t="e">
        <f t="shared" ca="1" si="46"/>
        <v>#NAME?</v>
      </c>
      <c r="O159" s="17" t="e">
        <f t="shared" ca="1" si="47"/>
        <v>#NAME?</v>
      </c>
    </row>
    <row r="160" spans="1:15">
      <c r="A160" s="14" t="s">
        <v>32</v>
      </c>
      <c r="B160" s="34"/>
      <c r="C160" s="34"/>
      <c r="D160" s="47">
        <f t="shared" si="42"/>
        <v>0</v>
      </c>
      <c r="E160" s="48" t="e">
        <f t="shared" ca="1" si="42"/>
        <v>#NAME?</v>
      </c>
      <c r="F160" s="16" t="e">
        <f t="shared" ca="1" si="42"/>
        <v>#NAME?</v>
      </c>
      <c r="G160" s="17" t="e">
        <f t="shared" ca="1" si="43"/>
        <v>#NAME?</v>
      </c>
      <c r="H160" s="15" t="e">
        <f t="shared" ca="1" si="44"/>
        <v>#NAME?</v>
      </c>
      <c r="I160" s="16" t="e">
        <f t="shared" ca="1" si="44"/>
        <v>#NAME?</v>
      </c>
      <c r="J160" s="16" t="e">
        <f t="shared" ca="1" si="44"/>
        <v>#NAME?</v>
      </c>
      <c r="K160" s="17" t="e">
        <f t="shared" ca="1" si="45"/>
        <v>#NAME?</v>
      </c>
      <c r="L160" s="16" t="e">
        <f t="shared" ca="1" si="46"/>
        <v>#NAME?</v>
      </c>
      <c r="M160" s="16" t="e">
        <f t="shared" ca="1" si="46"/>
        <v>#NAME?</v>
      </c>
      <c r="N160" s="16" t="e">
        <f t="shared" ca="1" si="46"/>
        <v>#NAME?</v>
      </c>
      <c r="O160" s="17" t="e">
        <f t="shared" ca="1" si="47"/>
        <v>#NAME?</v>
      </c>
    </row>
    <row r="161" spans="1:15">
      <c r="A161" s="14" t="s">
        <v>33</v>
      </c>
      <c r="B161" s="34"/>
      <c r="C161" s="34"/>
      <c r="D161" s="47">
        <f t="shared" si="42"/>
        <v>0</v>
      </c>
      <c r="E161" s="48" t="e">
        <f t="shared" ca="1" si="42"/>
        <v>#NAME?</v>
      </c>
      <c r="F161" s="16" t="e">
        <f t="shared" ca="1" si="42"/>
        <v>#NAME?</v>
      </c>
      <c r="G161" s="17" t="e">
        <f t="shared" ca="1" si="43"/>
        <v>#NAME?</v>
      </c>
      <c r="H161" s="15" t="e">
        <f t="shared" ca="1" si="44"/>
        <v>#NAME?</v>
      </c>
      <c r="I161" s="16" t="e">
        <f t="shared" ca="1" si="44"/>
        <v>#NAME?</v>
      </c>
      <c r="J161" s="16" t="e">
        <f t="shared" ca="1" si="44"/>
        <v>#NAME?</v>
      </c>
      <c r="K161" s="17" t="e">
        <f t="shared" ca="1" si="45"/>
        <v>#NAME?</v>
      </c>
      <c r="L161" s="16" t="e">
        <f t="shared" ca="1" si="46"/>
        <v>#NAME?</v>
      </c>
      <c r="M161" s="16" t="e">
        <f t="shared" ca="1" si="46"/>
        <v>#NAME?</v>
      </c>
      <c r="N161" s="16" t="e">
        <f t="shared" ca="1" si="46"/>
        <v>#NAME?</v>
      </c>
      <c r="O161" s="17" t="e">
        <f t="shared" ca="1" si="47"/>
        <v>#NAME?</v>
      </c>
    </row>
    <row r="162" spans="1:15">
      <c r="A162" s="18" t="s">
        <v>34</v>
      </c>
      <c r="B162" s="35"/>
      <c r="C162" s="35"/>
      <c r="D162" s="49">
        <f t="shared" si="42"/>
        <v>0</v>
      </c>
      <c r="E162" s="50" t="e">
        <f t="shared" ca="1" si="42"/>
        <v>#NAME?</v>
      </c>
      <c r="F162" s="20" t="e">
        <f t="shared" ca="1" si="42"/>
        <v>#NAME?</v>
      </c>
      <c r="G162" s="21" t="e">
        <f t="shared" ca="1" si="43"/>
        <v>#NAME?</v>
      </c>
      <c r="H162" s="19" t="e">
        <f t="shared" ca="1" si="44"/>
        <v>#NAME?</v>
      </c>
      <c r="I162" s="20" t="e">
        <f t="shared" ca="1" si="44"/>
        <v>#NAME?</v>
      </c>
      <c r="J162" s="20" t="e">
        <f t="shared" ca="1" si="44"/>
        <v>#NAME?</v>
      </c>
      <c r="K162" s="21" t="e">
        <f t="shared" ca="1" si="45"/>
        <v>#NAME?</v>
      </c>
      <c r="L162" s="20" t="e">
        <f t="shared" ca="1" si="46"/>
        <v>#NAME?</v>
      </c>
      <c r="M162" s="20" t="e">
        <f t="shared" ca="1" si="46"/>
        <v>#NAME?</v>
      </c>
      <c r="N162" s="20" t="e">
        <f t="shared" ca="1" si="46"/>
        <v>#NAME?</v>
      </c>
      <c r="O162" s="21" t="e">
        <f t="shared" ca="1" si="47"/>
        <v>#NAME?</v>
      </c>
    </row>
    <row r="163" spans="1:15">
      <c r="A163" s="14" t="s">
        <v>35</v>
      </c>
      <c r="B163" s="34"/>
      <c r="C163" s="34"/>
      <c r="D163" s="47">
        <f t="shared" si="42"/>
        <v>0</v>
      </c>
      <c r="E163" s="48" t="e">
        <f t="shared" ca="1" si="42"/>
        <v>#NAME?</v>
      </c>
      <c r="F163" s="16" t="e">
        <f t="shared" ca="1" si="42"/>
        <v>#NAME?</v>
      </c>
      <c r="G163" s="17" t="e">
        <f t="shared" ca="1" si="43"/>
        <v>#NAME?</v>
      </c>
      <c r="H163" s="15" t="e">
        <f t="shared" ca="1" si="44"/>
        <v>#NAME?</v>
      </c>
      <c r="I163" s="16" t="e">
        <f t="shared" ca="1" si="44"/>
        <v>#NAME?</v>
      </c>
      <c r="J163" s="16" t="e">
        <f t="shared" ca="1" si="44"/>
        <v>#NAME?</v>
      </c>
      <c r="K163" s="17" t="e">
        <f t="shared" ca="1" si="45"/>
        <v>#NAME?</v>
      </c>
      <c r="L163" s="16" t="e">
        <f t="shared" ca="1" si="46"/>
        <v>#NAME?</v>
      </c>
      <c r="M163" s="16" t="e">
        <f t="shared" ca="1" si="46"/>
        <v>#NAME?</v>
      </c>
      <c r="N163" s="16" t="e">
        <f t="shared" ca="1" si="46"/>
        <v>#NAME?</v>
      </c>
      <c r="O163" s="17" t="e">
        <f t="shared" ca="1" si="47"/>
        <v>#NAME?</v>
      </c>
    </row>
    <row r="164" spans="1:15">
      <c r="A164" s="22" t="s">
        <v>36</v>
      </c>
      <c r="B164" s="34"/>
      <c r="C164" s="34"/>
      <c r="D164" s="47">
        <f t="shared" si="42"/>
        <v>0</v>
      </c>
      <c r="E164" s="48" t="e">
        <f t="shared" ca="1" si="42"/>
        <v>#NAME?</v>
      </c>
      <c r="F164" s="16" t="e">
        <f t="shared" ca="1" si="42"/>
        <v>#NAME?</v>
      </c>
      <c r="G164" s="17" t="e">
        <f t="shared" ca="1" si="43"/>
        <v>#NAME?</v>
      </c>
      <c r="H164" s="15" t="e">
        <f t="shared" ca="1" si="44"/>
        <v>#NAME?</v>
      </c>
      <c r="I164" s="16" t="e">
        <f t="shared" ca="1" si="44"/>
        <v>#NAME?</v>
      </c>
      <c r="J164" s="16" t="e">
        <f t="shared" ca="1" si="44"/>
        <v>#NAME?</v>
      </c>
      <c r="K164" s="17" t="e">
        <f t="shared" ca="1" si="45"/>
        <v>#NAME?</v>
      </c>
      <c r="L164" s="16" t="e">
        <f t="shared" ca="1" si="46"/>
        <v>#NAME?</v>
      </c>
      <c r="M164" s="16" t="e">
        <f t="shared" ca="1" si="46"/>
        <v>#NAME?</v>
      </c>
      <c r="N164" s="16" t="e">
        <f t="shared" ca="1" si="46"/>
        <v>#NAME?</v>
      </c>
      <c r="O164" s="17" t="e">
        <f t="shared" ca="1" si="47"/>
        <v>#NAME?</v>
      </c>
    </row>
    <row r="165" spans="1:15">
      <c r="A165" s="10" t="s">
        <v>37</v>
      </c>
      <c r="B165" s="31"/>
      <c r="C165" s="31"/>
      <c r="D165" s="49">
        <f t="shared" si="42"/>
        <v>0</v>
      </c>
      <c r="E165" s="50" t="e">
        <f t="shared" ca="1" si="42"/>
        <v>#NAME?</v>
      </c>
      <c r="F165" s="20" t="e">
        <f t="shared" ca="1" si="42"/>
        <v>#NAME?</v>
      </c>
      <c r="G165" s="21" t="e">
        <f t="shared" ca="1" si="43"/>
        <v>#NAME?</v>
      </c>
      <c r="H165" s="19" t="e">
        <f t="shared" ca="1" si="44"/>
        <v>#NAME?</v>
      </c>
      <c r="I165" s="20" t="e">
        <f t="shared" ca="1" si="44"/>
        <v>#NAME?</v>
      </c>
      <c r="J165" s="20" t="e">
        <f t="shared" ca="1" si="44"/>
        <v>#NAME?</v>
      </c>
      <c r="K165" s="21" t="e">
        <f t="shared" ca="1" si="45"/>
        <v>#NAME?</v>
      </c>
      <c r="L165" s="20" t="e">
        <f t="shared" ca="1" si="46"/>
        <v>#NAME?</v>
      </c>
      <c r="M165" s="20" t="e">
        <f t="shared" ca="1" si="46"/>
        <v>#NAME?</v>
      </c>
      <c r="N165" s="20" t="e">
        <f t="shared" ca="1" si="46"/>
        <v>#NAME?</v>
      </c>
      <c r="O165" s="21" t="e">
        <f t="shared" ca="1" si="47"/>
        <v>#NAME?</v>
      </c>
    </row>
    <row r="166" spans="1:15">
      <c r="A166" s="10"/>
      <c r="B166" s="31"/>
      <c r="C166" s="31"/>
      <c r="D166" s="51"/>
      <c r="E166" s="51"/>
      <c r="F166" s="29"/>
      <c r="G166" s="30"/>
      <c r="H166" s="29"/>
      <c r="I166" s="29"/>
      <c r="J166" s="29"/>
      <c r="K166" s="30"/>
      <c r="L166" s="29"/>
      <c r="M166" s="29"/>
      <c r="N166" s="29"/>
      <c r="O166" s="30"/>
    </row>
    <row r="167" spans="1:15">
      <c r="A167" s="6" t="s">
        <v>52</v>
      </c>
      <c r="B167" s="33"/>
      <c r="C167" s="33"/>
      <c r="D167" s="44"/>
      <c r="E167" s="44"/>
      <c r="F167" s="7"/>
      <c r="G167" s="8"/>
      <c r="H167" s="7"/>
      <c r="I167" s="7"/>
      <c r="J167" s="7"/>
      <c r="K167" s="8"/>
      <c r="L167" s="9"/>
      <c r="M167" s="7"/>
      <c r="N167" s="7"/>
      <c r="O167" s="8"/>
    </row>
    <row r="168" spans="1:15">
      <c r="A168" s="10" t="s">
        <v>29</v>
      </c>
      <c r="B168" s="31"/>
      <c r="C168" s="31"/>
      <c r="D168" s="45">
        <f t="shared" ref="D168:O176" si="48">D40+D63+D87+D111+D134+D145</f>
        <v>0</v>
      </c>
      <c r="E168" s="46" t="e">
        <f t="shared" ca="1" si="48"/>
        <v>#NAME?</v>
      </c>
      <c r="F168" s="12" t="e">
        <f ca="1">F40+F63+F87+F111+F134+F145</f>
        <v>#NAME?</v>
      </c>
      <c r="G168" s="13" t="e">
        <f t="shared" ca="1" si="48"/>
        <v>#NAME?</v>
      </c>
      <c r="H168" s="11" t="e">
        <f t="shared" ca="1" si="48"/>
        <v>#NAME?</v>
      </c>
      <c r="I168" s="12" t="e">
        <f t="shared" ca="1" si="48"/>
        <v>#NAME?</v>
      </c>
      <c r="J168" s="12" t="e">
        <f t="shared" ca="1" si="48"/>
        <v>#NAME?</v>
      </c>
      <c r="K168" s="13" t="e">
        <f t="shared" ca="1" si="48"/>
        <v>#NAME?</v>
      </c>
      <c r="L168" s="12" t="e">
        <f t="shared" ca="1" si="48"/>
        <v>#NAME?</v>
      </c>
      <c r="M168" s="12" t="e">
        <f t="shared" ca="1" si="48"/>
        <v>#NAME?</v>
      </c>
      <c r="N168" s="12" t="e">
        <f t="shared" ca="1" si="48"/>
        <v>#NAME?</v>
      </c>
      <c r="O168" s="13" t="e">
        <f t="shared" ca="1" si="48"/>
        <v>#NAME?</v>
      </c>
    </row>
    <row r="169" spans="1:15">
      <c r="A169" s="14" t="s">
        <v>30</v>
      </c>
      <c r="B169" s="34"/>
      <c r="C169" s="34"/>
      <c r="D169" s="47">
        <f t="shared" si="48"/>
        <v>0</v>
      </c>
      <c r="E169" s="48" t="e">
        <f t="shared" ca="1" si="48"/>
        <v>#NAME?</v>
      </c>
      <c r="F169" s="16" t="e">
        <f t="shared" ca="1" si="48"/>
        <v>#NAME?</v>
      </c>
      <c r="G169" s="17" t="e">
        <f t="shared" ca="1" si="48"/>
        <v>#NAME?</v>
      </c>
      <c r="H169" s="15" t="e">
        <f t="shared" ca="1" si="48"/>
        <v>#NAME?</v>
      </c>
      <c r="I169" s="16" t="e">
        <f t="shared" ca="1" si="48"/>
        <v>#NAME?</v>
      </c>
      <c r="J169" s="16" t="e">
        <f t="shared" ca="1" si="48"/>
        <v>#NAME?</v>
      </c>
      <c r="K169" s="17" t="e">
        <f t="shared" ca="1" si="48"/>
        <v>#NAME?</v>
      </c>
      <c r="L169" s="16" t="e">
        <f t="shared" ca="1" si="48"/>
        <v>#NAME?</v>
      </c>
      <c r="M169" s="16" t="e">
        <f t="shared" ca="1" si="48"/>
        <v>#NAME?</v>
      </c>
      <c r="N169" s="16" t="e">
        <f t="shared" ca="1" si="48"/>
        <v>#NAME?</v>
      </c>
      <c r="O169" s="17" t="e">
        <f t="shared" ca="1" si="48"/>
        <v>#NAME?</v>
      </c>
    </row>
    <row r="170" spans="1:15">
      <c r="A170" s="14" t="s">
        <v>31</v>
      </c>
      <c r="B170" s="34"/>
      <c r="C170" s="34"/>
      <c r="D170" s="47">
        <f t="shared" si="48"/>
        <v>0</v>
      </c>
      <c r="E170" s="48">
        <f t="shared" si="48"/>
        <v>0</v>
      </c>
      <c r="F170" s="16" t="e">
        <f t="shared" ca="1" si="48"/>
        <v>#NAME?</v>
      </c>
      <c r="G170" s="17" t="e">
        <f t="shared" ca="1" si="48"/>
        <v>#NAME?</v>
      </c>
      <c r="H170" s="15" t="e">
        <f t="shared" ca="1" si="48"/>
        <v>#NAME?</v>
      </c>
      <c r="I170" s="16" t="e">
        <f t="shared" ca="1" si="48"/>
        <v>#NAME?</v>
      </c>
      <c r="J170" s="16" t="e">
        <f t="shared" ca="1" si="48"/>
        <v>#NAME?</v>
      </c>
      <c r="K170" s="17" t="e">
        <f t="shared" ca="1" si="48"/>
        <v>#NAME?</v>
      </c>
      <c r="L170" s="16" t="e">
        <f t="shared" ca="1" si="48"/>
        <v>#NAME?</v>
      </c>
      <c r="M170" s="16" t="e">
        <f t="shared" ca="1" si="48"/>
        <v>#NAME?</v>
      </c>
      <c r="N170" s="16" t="e">
        <f t="shared" ca="1" si="48"/>
        <v>#NAME?</v>
      </c>
      <c r="O170" s="17" t="e">
        <f t="shared" ca="1" si="48"/>
        <v>#NAME?</v>
      </c>
    </row>
    <row r="171" spans="1:15">
      <c r="A171" s="14" t="s">
        <v>32</v>
      </c>
      <c r="B171" s="34"/>
      <c r="C171" s="34"/>
      <c r="D171" s="47">
        <f t="shared" si="48"/>
        <v>0</v>
      </c>
      <c r="E171" s="48">
        <f t="shared" si="48"/>
        <v>0</v>
      </c>
      <c r="F171" s="16" t="e">
        <f t="shared" ca="1" si="48"/>
        <v>#NAME?</v>
      </c>
      <c r="G171" s="17" t="e">
        <f t="shared" ca="1" si="48"/>
        <v>#NAME?</v>
      </c>
      <c r="H171" s="15" t="e">
        <f t="shared" ca="1" si="48"/>
        <v>#NAME?</v>
      </c>
      <c r="I171" s="16" t="e">
        <f t="shared" ca="1" si="48"/>
        <v>#NAME?</v>
      </c>
      <c r="J171" s="16" t="e">
        <f t="shared" ca="1" si="48"/>
        <v>#NAME?</v>
      </c>
      <c r="K171" s="17" t="e">
        <f t="shared" ca="1" si="48"/>
        <v>#NAME?</v>
      </c>
      <c r="L171" s="16" t="e">
        <f t="shared" ca="1" si="48"/>
        <v>#NAME?</v>
      </c>
      <c r="M171" s="16" t="e">
        <f t="shared" ca="1" si="48"/>
        <v>#NAME?</v>
      </c>
      <c r="N171" s="16" t="e">
        <f t="shared" ca="1" si="48"/>
        <v>#NAME?</v>
      </c>
      <c r="O171" s="17" t="e">
        <f t="shared" ca="1" si="48"/>
        <v>#NAME?</v>
      </c>
    </row>
    <row r="172" spans="1:15">
      <c r="A172" s="14" t="s">
        <v>33</v>
      </c>
      <c r="B172" s="34"/>
      <c r="C172" s="34"/>
      <c r="D172" s="47">
        <f t="shared" si="48"/>
        <v>0</v>
      </c>
      <c r="E172" s="48">
        <f t="shared" si="48"/>
        <v>0</v>
      </c>
      <c r="F172" s="16" t="e">
        <f t="shared" ca="1" si="48"/>
        <v>#NAME?</v>
      </c>
      <c r="G172" s="17" t="e">
        <f t="shared" ca="1" si="48"/>
        <v>#NAME?</v>
      </c>
      <c r="H172" s="15" t="e">
        <f t="shared" ca="1" si="48"/>
        <v>#NAME?</v>
      </c>
      <c r="I172" s="16" t="e">
        <f t="shared" ca="1" si="48"/>
        <v>#NAME?</v>
      </c>
      <c r="J172" s="16" t="e">
        <f t="shared" ca="1" si="48"/>
        <v>#NAME?</v>
      </c>
      <c r="K172" s="17" t="e">
        <f t="shared" ca="1" si="48"/>
        <v>#NAME?</v>
      </c>
      <c r="L172" s="16" t="e">
        <f t="shared" ca="1" si="48"/>
        <v>#NAME?</v>
      </c>
      <c r="M172" s="16" t="e">
        <f t="shared" ca="1" si="48"/>
        <v>#NAME?</v>
      </c>
      <c r="N172" s="16" t="e">
        <f t="shared" ca="1" si="48"/>
        <v>#NAME?</v>
      </c>
      <c r="O172" s="17" t="e">
        <f t="shared" ca="1" si="48"/>
        <v>#NAME?</v>
      </c>
    </row>
    <row r="173" spans="1:15">
      <c r="A173" s="18" t="s">
        <v>34</v>
      </c>
      <c r="B173" s="35"/>
      <c r="C173" s="35"/>
      <c r="D173" s="49">
        <f t="shared" si="48"/>
        <v>0</v>
      </c>
      <c r="E173" s="50">
        <f t="shared" si="48"/>
        <v>0</v>
      </c>
      <c r="F173" s="20" t="e">
        <f t="shared" ca="1" si="48"/>
        <v>#NAME?</v>
      </c>
      <c r="G173" s="21" t="e">
        <f t="shared" ca="1" si="48"/>
        <v>#NAME?</v>
      </c>
      <c r="H173" s="19" t="e">
        <f t="shared" ca="1" si="48"/>
        <v>#NAME?</v>
      </c>
      <c r="I173" s="20" t="e">
        <f t="shared" ca="1" si="48"/>
        <v>#NAME?</v>
      </c>
      <c r="J173" s="20" t="e">
        <f t="shared" ca="1" si="48"/>
        <v>#NAME?</v>
      </c>
      <c r="K173" s="21" t="e">
        <f t="shared" ca="1" si="48"/>
        <v>#NAME?</v>
      </c>
      <c r="L173" s="20" t="e">
        <f t="shared" ca="1" si="48"/>
        <v>#NAME?</v>
      </c>
      <c r="M173" s="20" t="e">
        <f t="shared" ca="1" si="48"/>
        <v>#NAME?</v>
      </c>
      <c r="N173" s="20" t="e">
        <f t="shared" ca="1" si="48"/>
        <v>#NAME?</v>
      </c>
      <c r="O173" s="21" t="e">
        <f t="shared" ca="1" si="48"/>
        <v>#NAME?</v>
      </c>
    </row>
    <row r="174" spans="1:15">
      <c r="A174" s="14" t="s">
        <v>35</v>
      </c>
      <c r="B174" s="34"/>
      <c r="C174" s="34"/>
      <c r="D174" s="47">
        <f t="shared" si="48"/>
        <v>0</v>
      </c>
      <c r="E174" s="48">
        <f t="shared" si="48"/>
        <v>0</v>
      </c>
      <c r="F174" s="16" t="e">
        <f t="shared" ca="1" si="48"/>
        <v>#NAME?</v>
      </c>
      <c r="G174" s="17" t="e">
        <f t="shared" ca="1" si="48"/>
        <v>#NAME?</v>
      </c>
      <c r="H174" s="15" t="e">
        <f t="shared" ca="1" si="48"/>
        <v>#NAME?</v>
      </c>
      <c r="I174" s="16" t="e">
        <f t="shared" ca="1" si="48"/>
        <v>#NAME?</v>
      </c>
      <c r="J174" s="16" t="e">
        <f t="shared" ca="1" si="48"/>
        <v>#NAME?</v>
      </c>
      <c r="K174" s="17" t="e">
        <f t="shared" ca="1" si="48"/>
        <v>#NAME?</v>
      </c>
      <c r="L174" s="16" t="e">
        <f t="shared" ca="1" si="48"/>
        <v>#NAME?</v>
      </c>
      <c r="M174" s="16" t="e">
        <f t="shared" ca="1" si="48"/>
        <v>#NAME?</v>
      </c>
      <c r="N174" s="16" t="e">
        <f t="shared" ca="1" si="48"/>
        <v>#NAME?</v>
      </c>
      <c r="O174" s="17" t="e">
        <f t="shared" ca="1" si="48"/>
        <v>#NAME?</v>
      </c>
    </row>
    <row r="175" spans="1:15">
      <c r="A175" s="22" t="s">
        <v>36</v>
      </c>
      <c r="B175" s="34"/>
      <c r="C175" s="34"/>
      <c r="D175" s="47">
        <f t="shared" si="48"/>
        <v>0</v>
      </c>
      <c r="E175" s="48">
        <f t="shared" si="48"/>
        <v>0</v>
      </c>
      <c r="F175" s="16" t="e">
        <f t="shared" ca="1" si="48"/>
        <v>#NAME?</v>
      </c>
      <c r="G175" s="17" t="e">
        <f t="shared" ca="1" si="48"/>
        <v>#NAME?</v>
      </c>
      <c r="H175" s="15" t="e">
        <f t="shared" ca="1" si="48"/>
        <v>#NAME?</v>
      </c>
      <c r="I175" s="16" t="e">
        <f t="shared" ca="1" si="48"/>
        <v>#NAME?</v>
      </c>
      <c r="J175" s="16" t="e">
        <f t="shared" ca="1" si="48"/>
        <v>#NAME?</v>
      </c>
      <c r="K175" s="17" t="e">
        <f t="shared" ca="1" si="48"/>
        <v>#NAME?</v>
      </c>
      <c r="L175" s="16" t="e">
        <f t="shared" ca="1" si="48"/>
        <v>#NAME?</v>
      </c>
      <c r="M175" s="16" t="e">
        <f t="shared" ca="1" si="48"/>
        <v>#NAME?</v>
      </c>
      <c r="N175" s="16" t="e">
        <f t="shared" ca="1" si="48"/>
        <v>#NAME?</v>
      </c>
      <c r="O175" s="17" t="e">
        <f t="shared" ca="1" si="48"/>
        <v>#NAME?</v>
      </c>
    </row>
    <row r="176" spans="1:15">
      <c r="A176" s="10" t="s">
        <v>37</v>
      </c>
      <c r="B176" s="31"/>
      <c r="C176" s="31"/>
      <c r="D176" s="49">
        <f t="shared" si="48"/>
        <v>0</v>
      </c>
      <c r="E176" s="50">
        <f t="shared" si="48"/>
        <v>0</v>
      </c>
      <c r="F176" s="20" t="e">
        <f t="shared" ca="1" si="48"/>
        <v>#NAME?</v>
      </c>
      <c r="G176" s="21" t="e">
        <f t="shared" ca="1" si="48"/>
        <v>#NAME?</v>
      </c>
      <c r="H176" s="19" t="e">
        <f t="shared" ca="1" si="48"/>
        <v>#NAME?</v>
      </c>
      <c r="I176" s="20" t="e">
        <f t="shared" ca="1" si="48"/>
        <v>#NAME?</v>
      </c>
      <c r="J176" s="20" t="e">
        <f t="shared" ca="1" si="48"/>
        <v>#NAME?</v>
      </c>
      <c r="K176" s="21" t="e">
        <f t="shared" ca="1" si="48"/>
        <v>#NAME?</v>
      </c>
      <c r="L176" s="20" t="e">
        <f t="shared" ca="1" si="48"/>
        <v>#NAME?</v>
      </c>
      <c r="M176" s="20" t="e">
        <f t="shared" ca="1" si="48"/>
        <v>#NAME?</v>
      </c>
      <c r="N176" s="20" t="e">
        <f t="shared" ca="1" si="48"/>
        <v>#NAME?</v>
      </c>
      <c r="O176" s="21" t="e">
        <f t="shared" ca="1" si="48"/>
        <v>#NAME?</v>
      </c>
    </row>
    <row r="178" spans="1:15">
      <c r="A178" s="6" t="s">
        <v>57</v>
      </c>
      <c r="B178" s="33"/>
      <c r="C178" s="33"/>
      <c r="D178" s="44"/>
      <c r="E178" s="44"/>
      <c r="F178" s="7"/>
      <c r="G178" s="8"/>
      <c r="H178" s="7"/>
      <c r="I178" s="7"/>
      <c r="J178" s="7"/>
      <c r="K178" s="8"/>
      <c r="L178" s="9"/>
      <c r="M178" s="7"/>
      <c r="N178" s="7"/>
      <c r="O178" s="8"/>
    </row>
    <row r="179" spans="1:15">
      <c r="A179" s="10" t="s">
        <v>29</v>
      </c>
      <c r="B179" s="31"/>
      <c r="C179" s="31"/>
      <c r="D179" s="45" t="e">
        <f t="shared" ref="D179:F187" ca="1" si="49">D168-E168</f>
        <v>#NAME?</v>
      </c>
      <c r="E179" s="46" t="e">
        <f ca="1">E168-F168</f>
        <v>#NAME?</v>
      </c>
      <c r="F179" s="12" t="e">
        <f ca="1">F168-G168</f>
        <v>#NAME?</v>
      </c>
      <c r="G179" s="13" t="e">
        <f ca="1">G168</f>
        <v>#NAME?</v>
      </c>
      <c r="H179" s="11" t="e">
        <f t="shared" ref="H179:J187" ca="1" si="50">H168-I168</f>
        <v>#NAME?</v>
      </c>
      <c r="I179" s="12" t="e">
        <f t="shared" ca="1" si="50"/>
        <v>#NAME?</v>
      </c>
      <c r="J179" s="12" t="e">
        <f ca="1">J168-K168</f>
        <v>#NAME?</v>
      </c>
      <c r="K179" s="13" t="e">
        <f ca="1">K168</f>
        <v>#NAME?</v>
      </c>
      <c r="L179" s="12" t="e">
        <f t="shared" ref="L179:N187" ca="1" si="51">L168-M168</f>
        <v>#NAME?</v>
      </c>
      <c r="M179" s="12" t="e">
        <f t="shared" ca="1" si="51"/>
        <v>#NAME?</v>
      </c>
      <c r="N179" s="12" t="e">
        <f ca="1">N168-O168</f>
        <v>#NAME?</v>
      </c>
      <c r="O179" s="13" t="e">
        <f ca="1">O168</f>
        <v>#NAME?</v>
      </c>
    </row>
    <row r="180" spans="1:15">
      <c r="A180" s="14" t="s">
        <v>30</v>
      </c>
      <c r="B180" s="34"/>
      <c r="C180" s="34"/>
      <c r="D180" s="47" t="e">
        <f t="shared" ca="1" si="49"/>
        <v>#NAME?</v>
      </c>
      <c r="E180" s="48" t="e">
        <f t="shared" ca="1" si="49"/>
        <v>#NAME?</v>
      </c>
      <c r="F180" s="16" t="e">
        <f t="shared" ca="1" si="49"/>
        <v>#NAME?</v>
      </c>
      <c r="G180" s="17" t="e">
        <f t="shared" ref="G180:G187" ca="1" si="52">G169</f>
        <v>#NAME?</v>
      </c>
      <c r="H180" s="15" t="e">
        <f t="shared" ca="1" si="50"/>
        <v>#NAME?</v>
      </c>
      <c r="I180" s="16" t="e">
        <f t="shared" ca="1" si="50"/>
        <v>#NAME?</v>
      </c>
      <c r="J180" s="16" t="e">
        <f t="shared" ca="1" si="50"/>
        <v>#NAME?</v>
      </c>
      <c r="K180" s="17" t="e">
        <f t="shared" ref="K180:K187" ca="1" si="53">K169</f>
        <v>#NAME?</v>
      </c>
      <c r="L180" s="16" t="e">
        <f t="shared" ca="1" si="51"/>
        <v>#NAME?</v>
      </c>
      <c r="M180" s="16" t="e">
        <f t="shared" ca="1" si="51"/>
        <v>#NAME?</v>
      </c>
      <c r="N180" s="16" t="e">
        <f t="shared" ca="1" si="51"/>
        <v>#NAME?</v>
      </c>
      <c r="O180" s="17" t="e">
        <f t="shared" ref="O180:O187" ca="1" si="54">O169</f>
        <v>#NAME?</v>
      </c>
    </row>
    <row r="181" spans="1:15">
      <c r="A181" s="14" t="s">
        <v>31</v>
      </c>
      <c r="B181" s="34"/>
      <c r="C181" s="34"/>
      <c r="D181" s="47">
        <f t="shared" si="49"/>
        <v>0</v>
      </c>
      <c r="E181" s="48" t="e">
        <f t="shared" ca="1" si="49"/>
        <v>#NAME?</v>
      </c>
      <c r="F181" s="16" t="e">
        <f t="shared" ca="1" si="49"/>
        <v>#NAME?</v>
      </c>
      <c r="G181" s="17" t="e">
        <f t="shared" ca="1" si="52"/>
        <v>#NAME?</v>
      </c>
      <c r="H181" s="15" t="e">
        <f t="shared" ca="1" si="50"/>
        <v>#NAME?</v>
      </c>
      <c r="I181" s="16" t="e">
        <f t="shared" ca="1" si="50"/>
        <v>#NAME?</v>
      </c>
      <c r="J181" s="16" t="e">
        <f t="shared" ca="1" si="50"/>
        <v>#NAME?</v>
      </c>
      <c r="K181" s="17" t="e">
        <f t="shared" ca="1" si="53"/>
        <v>#NAME?</v>
      </c>
      <c r="L181" s="16" t="e">
        <f t="shared" ca="1" si="51"/>
        <v>#NAME?</v>
      </c>
      <c r="M181" s="16" t="e">
        <f t="shared" ca="1" si="51"/>
        <v>#NAME?</v>
      </c>
      <c r="N181" s="16" t="e">
        <f t="shared" ca="1" si="51"/>
        <v>#NAME?</v>
      </c>
      <c r="O181" s="17" t="e">
        <f t="shared" ca="1" si="54"/>
        <v>#NAME?</v>
      </c>
    </row>
    <row r="182" spans="1:15">
      <c r="A182" s="14" t="s">
        <v>32</v>
      </c>
      <c r="B182" s="34"/>
      <c r="C182" s="34"/>
      <c r="D182" s="47">
        <f t="shared" si="49"/>
        <v>0</v>
      </c>
      <c r="E182" s="48" t="e">
        <f t="shared" ca="1" si="49"/>
        <v>#NAME?</v>
      </c>
      <c r="F182" s="16" t="e">
        <f t="shared" ca="1" si="49"/>
        <v>#NAME?</v>
      </c>
      <c r="G182" s="17" t="e">
        <f t="shared" ca="1" si="52"/>
        <v>#NAME?</v>
      </c>
      <c r="H182" s="15" t="e">
        <f t="shared" ca="1" si="50"/>
        <v>#NAME?</v>
      </c>
      <c r="I182" s="16" t="e">
        <f t="shared" ca="1" si="50"/>
        <v>#NAME?</v>
      </c>
      <c r="J182" s="16" t="e">
        <f t="shared" ca="1" si="50"/>
        <v>#NAME?</v>
      </c>
      <c r="K182" s="17" t="e">
        <f t="shared" ca="1" si="53"/>
        <v>#NAME?</v>
      </c>
      <c r="L182" s="16" t="e">
        <f t="shared" ca="1" si="51"/>
        <v>#NAME?</v>
      </c>
      <c r="M182" s="16" t="e">
        <f t="shared" ca="1" si="51"/>
        <v>#NAME?</v>
      </c>
      <c r="N182" s="16" t="e">
        <f t="shared" ca="1" si="51"/>
        <v>#NAME?</v>
      </c>
      <c r="O182" s="17" t="e">
        <f t="shared" ca="1" si="54"/>
        <v>#NAME?</v>
      </c>
    </row>
    <row r="183" spans="1:15">
      <c r="A183" s="14" t="s">
        <v>33</v>
      </c>
      <c r="B183" s="34"/>
      <c r="C183" s="34"/>
      <c r="D183" s="47">
        <f t="shared" si="49"/>
        <v>0</v>
      </c>
      <c r="E183" s="48" t="e">
        <f t="shared" ca="1" si="49"/>
        <v>#NAME?</v>
      </c>
      <c r="F183" s="16" t="e">
        <f t="shared" ca="1" si="49"/>
        <v>#NAME?</v>
      </c>
      <c r="G183" s="17" t="e">
        <f t="shared" ca="1" si="52"/>
        <v>#NAME?</v>
      </c>
      <c r="H183" s="15" t="e">
        <f t="shared" ca="1" si="50"/>
        <v>#NAME?</v>
      </c>
      <c r="I183" s="16" t="e">
        <f t="shared" ca="1" si="50"/>
        <v>#NAME?</v>
      </c>
      <c r="J183" s="16" t="e">
        <f t="shared" ca="1" si="50"/>
        <v>#NAME?</v>
      </c>
      <c r="K183" s="17" t="e">
        <f t="shared" ca="1" si="53"/>
        <v>#NAME?</v>
      </c>
      <c r="L183" s="16" t="e">
        <f t="shared" ca="1" si="51"/>
        <v>#NAME?</v>
      </c>
      <c r="M183" s="16" t="e">
        <f t="shared" ca="1" si="51"/>
        <v>#NAME?</v>
      </c>
      <c r="N183" s="16" t="e">
        <f t="shared" ca="1" si="51"/>
        <v>#NAME?</v>
      </c>
      <c r="O183" s="17" t="e">
        <f t="shared" ca="1" si="54"/>
        <v>#NAME?</v>
      </c>
    </row>
    <row r="184" spans="1:15">
      <c r="A184" s="18" t="s">
        <v>34</v>
      </c>
      <c r="B184" s="35"/>
      <c r="C184" s="35"/>
      <c r="D184" s="49">
        <f t="shared" si="49"/>
        <v>0</v>
      </c>
      <c r="E184" s="50" t="e">
        <f t="shared" ca="1" si="49"/>
        <v>#NAME?</v>
      </c>
      <c r="F184" s="20" t="e">
        <f t="shared" ca="1" si="49"/>
        <v>#NAME?</v>
      </c>
      <c r="G184" s="21" t="e">
        <f t="shared" ca="1" si="52"/>
        <v>#NAME?</v>
      </c>
      <c r="H184" s="19" t="e">
        <f t="shared" ca="1" si="50"/>
        <v>#NAME?</v>
      </c>
      <c r="I184" s="20" t="e">
        <f t="shared" ca="1" si="50"/>
        <v>#NAME?</v>
      </c>
      <c r="J184" s="20" t="e">
        <f t="shared" ca="1" si="50"/>
        <v>#NAME?</v>
      </c>
      <c r="K184" s="21" t="e">
        <f t="shared" ca="1" si="53"/>
        <v>#NAME?</v>
      </c>
      <c r="L184" s="20" t="e">
        <f t="shared" ca="1" si="51"/>
        <v>#NAME?</v>
      </c>
      <c r="M184" s="20" t="e">
        <f t="shared" ca="1" si="51"/>
        <v>#NAME?</v>
      </c>
      <c r="N184" s="20" t="e">
        <f t="shared" ca="1" si="51"/>
        <v>#NAME?</v>
      </c>
      <c r="O184" s="21" t="e">
        <f t="shared" ca="1" si="54"/>
        <v>#NAME?</v>
      </c>
    </row>
    <row r="185" spans="1:15">
      <c r="A185" s="14" t="s">
        <v>35</v>
      </c>
      <c r="B185" s="34"/>
      <c r="C185" s="34"/>
      <c r="D185" s="47">
        <f t="shared" si="49"/>
        <v>0</v>
      </c>
      <c r="E185" s="48" t="e">
        <f t="shared" ca="1" si="49"/>
        <v>#NAME?</v>
      </c>
      <c r="F185" s="16" t="e">
        <f t="shared" ca="1" si="49"/>
        <v>#NAME?</v>
      </c>
      <c r="G185" s="17" t="e">
        <f t="shared" ca="1" si="52"/>
        <v>#NAME?</v>
      </c>
      <c r="H185" s="15" t="e">
        <f t="shared" ca="1" si="50"/>
        <v>#NAME?</v>
      </c>
      <c r="I185" s="16" t="e">
        <f t="shared" ca="1" si="50"/>
        <v>#NAME?</v>
      </c>
      <c r="J185" s="16" t="e">
        <f t="shared" ca="1" si="50"/>
        <v>#NAME?</v>
      </c>
      <c r="K185" s="17" t="e">
        <f t="shared" ca="1" si="53"/>
        <v>#NAME?</v>
      </c>
      <c r="L185" s="16" t="e">
        <f t="shared" ca="1" si="51"/>
        <v>#NAME?</v>
      </c>
      <c r="M185" s="16" t="e">
        <f t="shared" ca="1" si="51"/>
        <v>#NAME?</v>
      </c>
      <c r="N185" s="16" t="e">
        <f t="shared" ca="1" si="51"/>
        <v>#NAME?</v>
      </c>
      <c r="O185" s="17" t="e">
        <f t="shared" ca="1" si="54"/>
        <v>#NAME?</v>
      </c>
    </row>
    <row r="186" spans="1:15">
      <c r="A186" s="22" t="s">
        <v>36</v>
      </c>
      <c r="B186" s="34"/>
      <c r="C186" s="34"/>
      <c r="D186" s="47">
        <f t="shared" si="49"/>
        <v>0</v>
      </c>
      <c r="E186" s="48" t="e">
        <f t="shared" ca="1" si="49"/>
        <v>#NAME?</v>
      </c>
      <c r="F186" s="16" t="e">
        <f t="shared" ca="1" si="49"/>
        <v>#NAME?</v>
      </c>
      <c r="G186" s="17" t="e">
        <f t="shared" ca="1" si="52"/>
        <v>#NAME?</v>
      </c>
      <c r="H186" s="15" t="e">
        <f t="shared" ca="1" si="50"/>
        <v>#NAME?</v>
      </c>
      <c r="I186" s="16" t="e">
        <f t="shared" ca="1" si="50"/>
        <v>#NAME?</v>
      </c>
      <c r="J186" s="16" t="e">
        <f t="shared" ca="1" si="50"/>
        <v>#NAME?</v>
      </c>
      <c r="K186" s="17" t="e">
        <f t="shared" ca="1" si="53"/>
        <v>#NAME?</v>
      </c>
      <c r="L186" s="16" t="e">
        <f t="shared" ca="1" si="51"/>
        <v>#NAME?</v>
      </c>
      <c r="M186" s="16" t="e">
        <f t="shared" ca="1" si="51"/>
        <v>#NAME?</v>
      </c>
      <c r="N186" s="16" t="e">
        <f t="shared" ca="1" si="51"/>
        <v>#NAME?</v>
      </c>
      <c r="O186" s="17" t="e">
        <f t="shared" ca="1" si="54"/>
        <v>#NAME?</v>
      </c>
    </row>
    <row r="187" spans="1:15">
      <c r="A187" s="10" t="s">
        <v>37</v>
      </c>
      <c r="B187" s="31"/>
      <c r="C187" s="31"/>
      <c r="D187" s="49">
        <f t="shared" si="49"/>
        <v>0</v>
      </c>
      <c r="E187" s="50" t="e">
        <f t="shared" ca="1" si="49"/>
        <v>#NAME?</v>
      </c>
      <c r="F187" s="20" t="e">
        <f t="shared" ca="1" si="49"/>
        <v>#NAME?</v>
      </c>
      <c r="G187" s="21" t="e">
        <f t="shared" ca="1" si="52"/>
        <v>#NAME?</v>
      </c>
      <c r="H187" s="19" t="e">
        <f t="shared" ca="1" si="50"/>
        <v>#NAME?</v>
      </c>
      <c r="I187" s="20" t="e">
        <f t="shared" ca="1" si="50"/>
        <v>#NAME?</v>
      </c>
      <c r="J187" s="20" t="e">
        <f t="shared" ca="1" si="50"/>
        <v>#NAME?</v>
      </c>
      <c r="K187" s="21" t="e">
        <f t="shared" ca="1" si="53"/>
        <v>#NAME?</v>
      </c>
      <c r="L187" s="20" t="e">
        <f t="shared" ca="1" si="51"/>
        <v>#NAME?</v>
      </c>
      <c r="M187" s="20" t="e">
        <f t="shared" ca="1" si="51"/>
        <v>#NAME?</v>
      </c>
      <c r="N187" s="20" t="e">
        <f t="shared" ca="1" si="51"/>
        <v>#NAME?</v>
      </c>
      <c r="O187" s="21" t="e">
        <f t="shared" ca="1" si="54"/>
        <v>#NAME?</v>
      </c>
    </row>
    <row r="189" spans="1:15">
      <c r="A189" s="37" t="s">
        <v>67</v>
      </c>
      <c r="F189" s="54">
        <v>-821.08800000000338</v>
      </c>
      <c r="G189" s="54">
        <v>-230.65800000000127</v>
      </c>
      <c r="H189" s="54">
        <v>-1668.229000000003</v>
      </c>
      <c r="I189" s="54">
        <v>-1092.5169999999998</v>
      </c>
      <c r="J189" s="54">
        <v>-636.02700000000186</v>
      </c>
      <c r="K189" s="54">
        <v>-311.92899999999918</v>
      </c>
      <c r="L189" s="54">
        <v>-1780.4270000000033</v>
      </c>
      <c r="M189" s="54">
        <v>-1317.976000000006</v>
      </c>
      <c r="N189" s="54">
        <v>-942.76299999999901</v>
      </c>
      <c r="O189" s="54">
        <v>-501.17700000000059</v>
      </c>
    </row>
    <row r="190" spans="1:15">
      <c r="A190" s="37" t="s">
        <v>68</v>
      </c>
      <c r="F190" s="54">
        <v>818.13300000000345</v>
      </c>
      <c r="G190" s="54">
        <v>224.64900000000034</v>
      </c>
      <c r="H190" s="54">
        <v>1662.2979999999989</v>
      </c>
      <c r="I190" s="54">
        <v>1095.6319999999978</v>
      </c>
      <c r="J190" s="54">
        <v>636.83099999999831</v>
      </c>
      <c r="K190" s="54">
        <v>308.94800000000214</v>
      </c>
      <c r="L190" s="54">
        <v>1778.7420000000129</v>
      </c>
      <c r="M190" s="54">
        <v>1318.9760000000024</v>
      </c>
      <c r="N190" s="54">
        <v>943.76200000000244</v>
      </c>
      <c r="O190" s="54">
        <v>499.17499999999927</v>
      </c>
    </row>
    <row r="191" spans="1:15">
      <c r="A191" s="37" t="s">
        <v>69</v>
      </c>
      <c r="F191" s="54">
        <v>-65.389000000001033</v>
      </c>
      <c r="G191" s="54">
        <v>-23.348999999999705</v>
      </c>
      <c r="H191" s="54">
        <v>-142.0520000000015</v>
      </c>
      <c r="I191" s="54">
        <v>-99.494000000000597</v>
      </c>
      <c r="J191" s="54">
        <v>-55.454999999999927</v>
      </c>
      <c r="K191" s="54">
        <v>-65.442000000000007</v>
      </c>
      <c r="L191" s="54"/>
      <c r="M191" s="54"/>
      <c r="N191" s="54"/>
      <c r="O191" s="54"/>
    </row>
    <row r="193" spans="1:15">
      <c r="A193" s="23" t="s">
        <v>70</v>
      </c>
      <c r="B193" s="36"/>
      <c r="C193" s="36"/>
    </row>
    <row r="194" spans="1:15">
      <c r="A194" s="24" t="s">
        <v>53</v>
      </c>
      <c r="B194" s="37"/>
      <c r="C194" s="37"/>
      <c r="F194" s="25">
        <v>271208</v>
      </c>
      <c r="G194" s="26">
        <v>14130</v>
      </c>
      <c r="H194" s="27">
        <v>238638</v>
      </c>
      <c r="I194" s="25">
        <v>145176</v>
      </c>
      <c r="J194" s="25">
        <v>108596</v>
      </c>
      <c r="K194" s="26">
        <v>93863</v>
      </c>
      <c r="L194" s="28">
        <v>198876</v>
      </c>
      <c r="M194" s="25">
        <v>151897</v>
      </c>
      <c r="N194" s="25">
        <v>113429</v>
      </c>
      <c r="O194" s="26">
        <v>67463</v>
      </c>
    </row>
    <row r="195" spans="1:15">
      <c r="A195" s="24" t="s">
        <v>54</v>
      </c>
      <c r="B195" s="37"/>
      <c r="C195" s="37"/>
      <c r="F195" s="25">
        <v>335467</v>
      </c>
      <c r="G195" s="26">
        <v>160477</v>
      </c>
      <c r="H195" s="27">
        <v>605031</v>
      </c>
      <c r="I195" s="25">
        <v>451037</v>
      </c>
      <c r="J195" s="25">
        <v>343039</v>
      </c>
      <c r="K195" s="26">
        <v>169313</v>
      </c>
      <c r="L195" s="28">
        <v>1087032</v>
      </c>
      <c r="M195" s="25">
        <v>893992</v>
      </c>
      <c r="N195" s="25">
        <v>710668</v>
      </c>
      <c r="O195" s="26">
        <v>413654</v>
      </c>
    </row>
    <row r="196" spans="1:15">
      <c r="A196" s="24" t="s">
        <v>71</v>
      </c>
      <c r="B196" s="37"/>
      <c r="C196" s="37"/>
      <c r="F196" s="25">
        <f>-(F194+F195)/1000</f>
        <v>-606.67499999999995</v>
      </c>
      <c r="G196" s="25">
        <f t="shared" ref="G196:O196" si="55">-(G194+G195)/1000</f>
        <v>-174.607</v>
      </c>
      <c r="H196" s="25">
        <f t="shared" si="55"/>
        <v>-843.66899999999998</v>
      </c>
      <c r="I196" s="25">
        <f t="shared" si="55"/>
        <v>-596.21299999999997</v>
      </c>
      <c r="J196" s="25">
        <f t="shared" si="55"/>
        <v>-451.63499999999999</v>
      </c>
      <c r="K196" s="25">
        <f t="shared" si="55"/>
        <v>-263.17599999999999</v>
      </c>
      <c r="L196" s="25">
        <f t="shared" si="55"/>
        <v>-1285.9079999999999</v>
      </c>
      <c r="M196" s="25">
        <f t="shared" si="55"/>
        <v>-1045.8889999999999</v>
      </c>
      <c r="N196" s="25">
        <f t="shared" si="55"/>
        <v>-824.09699999999998</v>
      </c>
      <c r="O196" s="25">
        <f t="shared" si="55"/>
        <v>-481.11700000000002</v>
      </c>
    </row>
    <row r="197" spans="1:15">
      <c r="A197" s="37"/>
      <c r="B197" s="37"/>
      <c r="C197" s="37"/>
      <c r="F197" s="55"/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1:15">
      <c r="A198" s="37" t="s">
        <v>78</v>
      </c>
    </row>
    <row r="199" spans="1:15">
      <c r="A199" s="37" t="s">
        <v>72</v>
      </c>
    </row>
    <row r="200" spans="1:15">
      <c r="A200" s="53" t="s">
        <v>73</v>
      </c>
      <c r="F200" s="54">
        <v>1.0666666666666629</v>
      </c>
      <c r="G200" s="54">
        <v>0.73333333333333428</v>
      </c>
      <c r="H200" s="54">
        <v>1.7333333333333201</v>
      </c>
      <c r="I200" s="54">
        <v>0.26666666666667993</v>
      </c>
      <c r="J200" s="54">
        <v>0.93333333333333712</v>
      </c>
      <c r="K200" s="54">
        <v>0.73333333333333428</v>
      </c>
      <c r="L200" s="54">
        <v>-2</v>
      </c>
      <c r="M200" s="54">
        <v>-1.5999999999999943</v>
      </c>
      <c r="N200" s="54">
        <v>-2</v>
      </c>
      <c r="O200" s="54">
        <v>0.20000000000000284</v>
      </c>
    </row>
    <row r="201" spans="1:15">
      <c r="A201" s="37" t="s">
        <v>74</v>
      </c>
      <c r="F201" s="54">
        <v>2.0666666666666629</v>
      </c>
      <c r="G201" s="54">
        <v>1.0666666666666629</v>
      </c>
      <c r="H201" s="54">
        <v>-2.8786666666666179</v>
      </c>
      <c r="I201" s="54">
        <v>-0.34533333333331484</v>
      </c>
      <c r="J201" s="54">
        <v>-0.34533333333331484</v>
      </c>
      <c r="K201" s="54">
        <v>-1.2000000000000455E-2</v>
      </c>
      <c r="L201" s="54">
        <v>7.066666666673882E-2</v>
      </c>
      <c r="M201" s="54">
        <v>-0.67466666666666697</v>
      </c>
      <c r="N201" s="54">
        <v>-0.67133333333333667</v>
      </c>
      <c r="O201" s="54">
        <v>7.2666666666691526E-2</v>
      </c>
    </row>
    <row r="202" spans="1:15">
      <c r="A202" s="37" t="s">
        <v>34</v>
      </c>
      <c r="F202" s="54">
        <f>F200+F201</f>
        <v>3.1333333333333258</v>
      </c>
      <c r="G202" s="54">
        <f t="shared" ref="G202:O202" si="56">G200+G201</f>
        <v>1.7999999999999972</v>
      </c>
      <c r="H202" s="54">
        <f t="shared" si="56"/>
        <v>-1.1453333333332978</v>
      </c>
      <c r="I202" s="54">
        <f t="shared" si="56"/>
        <v>-7.866666666663491E-2</v>
      </c>
      <c r="J202" s="54">
        <f t="shared" si="56"/>
        <v>0.58800000000002228</v>
      </c>
      <c r="K202" s="54">
        <f t="shared" si="56"/>
        <v>0.72133333333333383</v>
      </c>
      <c r="L202" s="54">
        <f t="shared" si="56"/>
        <v>-1.9293333333332612</v>
      </c>
      <c r="M202" s="54">
        <f t="shared" si="56"/>
        <v>-2.2746666666666613</v>
      </c>
      <c r="N202" s="54">
        <f t="shared" si="56"/>
        <v>-2.6713333333333367</v>
      </c>
      <c r="O202" s="54">
        <f t="shared" si="56"/>
        <v>0.27266666666669437</v>
      </c>
    </row>
    <row r="203" spans="1:15">
      <c r="A203" s="37"/>
      <c r="F203" s="56"/>
      <c r="G203" s="56"/>
      <c r="H203" s="56"/>
      <c r="I203" s="56"/>
      <c r="J203" s="56"/>
      <c r="K203" s="56"/>
      <c r="L203" s="56"/>
      <c r="M203" s="56"/>
      <c r="N203" s="56"/>
      <c r="O203" s="56"/>
    </row>
    <row r="204" spans="1:15">
      <c r="A204" s="37" t="s">
        <v>79</v>
      </c>
      <c r="F204" s="54">
        <v>-80.733000000000004</v>
      </c>
      <c r="G204" s="54">
        <v>-47.855999999999995</v>
      </c>
      <c r="H204" s="54">
        <v>-158.16899999999998</v>
      </c>
      <c r="I204" s="54">
        <v>-112.95099999999999</v>
      </c>
      <c r="J204" s="54">
        <v>-70.619</v>
      </c>
      <c r="K204" s="54">
        <v>-30.175999999999998</v>
      </c>
      <c r="L204" s="54">
        <v>-110.535</v>
      </c>
      <c r="M204" s="54">
        <v>-80.795999999999992</v>
      </c>
      <c r="N204" s="54">
        <v>-52.765000000000001</v>
      </c>
      <c r="O204" s="54">
        <v>-25.535</v>
      </c>
    </row>
    <row r="205" spans="1:15">
      <c r="A205" s="37" t="s">
        <v>80</v>
      </c>
      <c r="F205" s="54">
        <v>85.745999999999995</v>
      </c>
      <c r="G205" s="54">
        <v>62.862999999999985</v>
      </c>
      <c r="H205" s="54">
        <v>147.80000000000001</v>
      </c>
      <c r="I205" s="54">
        <v>101.83599999999998</v>
      </c>
      <c r="J205" s="54">
        <v>62.814</v>
      </c>
      <c r="K205" s="54">
        <v>26.362000000000002</v>
      </c>
      <c r="L205" s="54">
        <v>106.51799999999999</v>
      </c>
      <c r="M205" s="54">
        <v>80.797999999999988</v>
      </c>
      <c r="N205" s="54">
        <v>52.766000000000005</v>
      </c>
      <c r="O205" s="54">
        <v>25.533000000000001</v>
      </c>
    </row>
    <row r="206" spans="1:15">
      <c r="A206" s="37" t="s">
        <v>81</v>
      </c>
      <c r="F206" s="54">
        <f>F204+F205</f>
        <v>5.012999999999991</v>
      </c>
      <c r="G206" s="54">
        <f t="shared" ref="G206:O206" si="57">G204+G205</f>
        <v>15.006999999999991</v>
      </c>
      <c r="H206" s="54">
        <f t="shared" si="57"/>
        <v>-10.368999999999971</v>
      </c>
      <c r="I206" s="54">
        <f t="shared" si="57"/>
        <v>-11.115000000000009</v>
      </c>
      <c r="J206" s="54">
        <f t="shared" si="57"/>
        <v>-7.8049999999999997</v>
      </c>
      <c r="K206" s="54">
        <f t="shared" si="57"/>
        <v>-3.8139999999999965</v>
      </c>
      <c r="L206" s="54">
        <f t="shared" si="57"/>
        <v>-4.0170000000000101</v>
      </c>
      <c r="M206" s="54">
        <f t="shared" si="57"/>
        <v>1.9999999999953388E-3</v>
      </c>
      <c r="N206" s="54">
        <f t="shared" si="57"/>
        <v>1.0000000000047748E-3</v>
      </c>
      <c r="O206" s="54">
        <f t="shared" si="57"/>
        <v>-1.9999999999988916E-3</v>
      </c>
    </row>
    <row r="207" spans="1:15">
      <c r="A207" s="37" t="s">
        <v>72</v>
      </c>
    </row>
    <row r="208" spans="1:15">
      <c r="A208" s="37" t="s">
        <v>75</v>
      </c>
      <c r="F208" s="54">
        <v>-1.2100000000000009</v>
      </c>
      <c r="G208" s="54">
        <v>-1.120000000000001</v>
      </c>
      <c r="H208" s="54">
        <v>-3.7299999999999995</v>
      </c>
      <c r="I208" s="54">
        <v>-5.1499999999999995</v>
      </c>
      <c r="J208" s="54">
        <v>-4.4899999999999993</v>
      </c>
      <c r="K208" s="54">
        <v>-1.8899999999999997</v>
      </c>
      <c r="L208" s="54">
        <v>-3.7</v>
      </c>
      <c r="M208" s="54">
        <v>-2.48</v>
      </c>
      <c r="N208" s="54">
        <v>0</v>
      </c>
      <c r="O208" s="54">
        <v>0</v>
      </c>
    </row>
    <row r="209" spans="1:15">
      <c r="A209" s="37" t="s">
        <v>76</v>
      </c>
      <c r="F209" s="54">
        <v>-2.2699999999999996</v>
      </c>
      <c r="G209" s="54">
        <v>-2.16</v>
      </c>
      <c r="H209" s="54">
        <v>-6.5299999999999994</v>
      </c>
      <c r="I209" s="54">
        <v>-5.8599999999999994</v>
      </c>
      <c r="J209" s="54">
        <v>-3.22</v>
      </c>
      <c r="K209" s="54">
        <v>-1.0100000000000002</v>
      </c>
      <c r="L209" s="54">
        <v>-2.3199999999999998</v>
      </c>
      <c r="M209" s="54">
        <v>-1.1399999999999999</v>
      </c>
      <c r="N209" s="54">
        <v>0</v>
      </c>
      <c r="O209" s="54">
        <v>0</v>
      </c>
    </row>
    <row r="210" spans="1:15">
      <c r="A210" s="37" t="s">
        <v>77</v>
      </c>
      <c r="F210" s="54">
        <f>F208+F209</f>
        <v>-3.4800000000000004</v>
      </c>
      <c r="G210" s="54">
        <f t="shared" ref="G210:O210" si="58">G208+G209</f>
        <v>-3.2800000000000011</v>
      </c>
      <c r="H210" s="54">
        <f t="shared" si="58"/>
        <v>-10.259999999999998</v>
      </c>
      <c r="I210" s="54">
        <f t="shared" si="58"/>
        <v>-11.009999999999998</v>
      </c>
      <c r="J210" s="54">
        <f t="shared" si="58"/>
        <v>-7.7099999999999991</v>
      </c>
      <c r="K210" s="54">
        <f t="shared" si="58"/>
        <v>-2.9</v>
      </c>
      <c r="L210" s="54">
        <f t="shared" si="58"/>
        <v>-6.02</v>
      </c>
      <c r="M210" s="54">
        <f t="shared" si="58"/>
        <v>-3.62</v>
      </c>
      <c r="N210" s="54">
        <f t="shared" si="58"/>
        <v>0</v>
      </c>
      <c r="O210" s="54">
        <f t="shared" si="58"/>
        <v>0</v>
      </c>
    </row>
    <row r="211" spans="1:15"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3" spans="1:15">
      <c r="A213" s="60" t="s">
        <v>88</v>
      </c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</row>
    <row r="215" spans="1:15">
      <c r="A215" s="6" t="s">
        <v>84</v>
      </c>
      <c r="B215" s="33"/>
      <c r="C215" s="33"/>
      <c r="D215" s="44"/>
      <c r="E215" s="44"/>
      <c r="F215" s="7"/>
      <c r="G215" s="8"/>
      <c r="H215" s="7"/>
      <c r="I215" s="7"/>
      <c r="J215" s="7"/>
      <c r="K215" s="8"/>
      <c r="L215" s="9"/>
      <c r="M215" s="7"/>
      <c r="N215" s="7"/>
      <c r="O215" s="8"/>
    </row>
    <row r="216" spans="1:15">
      <c r="A216" s="10" t="s">
        <v>29</v>
      </c>
      <c r="B216" s="31"/>
      <c r="C216" s="31"/>
      <c r="D216" s="45"/>
      <c r="E216" s="46"/>
      <c r="F216" s="12" t="e">
        <f ca="1">F168</f>
        <v>#NAME?</v>
      </c>
      <c r="G216" s="13" t="e">
        <f t="shared" ref="G216:O216" ca="1" si="59">G168</f>
        <v>#NAME?</v>
      </c>
      <c r="H216" s="11" t="e">
        <f t="shared" ca="1" si="59"/>
        <v>#NAME?</v>
      </c>
      <c r="I216" s="12" t="e">
        <f t="shared" ca="1" si="59"/>
        <v>#NAME?</v>
      </c>
      <c r="J216" s="12" t="e">
        <f t="shared" ca="1" si="59"/>
        <v>#NAME?</v>
      </c>
      <c r="K216" s="13" t="e">
        <f t="shared" ca="1" si="59"/>
        <v>#NAME?</v>
      </c>
      <c r="L216" s="12" t="e">
        <f t="shared" ca="1" si="59"/>
        <v>#NAME?</v>
      </c>
      <c r="M216" s="12" t="e">
        <f t="shared" ca="1" si="59"/>
        <v>#NAME?</v>
      </c>
      <c r="N216" s="12" t="e">
        <f t="shared" ca="1" si="59"/>
        <v>#NAME?</v>
      </c>
      <c r="O216" s="13" t="e">
        <f t="shared" ca="1" si="59"/>
        <v>#NAME?</v>
      </c>
    </row>
    <row r="217" spans="1:15">
      <c r="A217" s="14" t="s">
        <v>30</v>
      </c>
      <c r="B217" s="34"/>
      <c r="C217" s="34"/>
      <c r="D217" s="47"/>
      <c r="E217" s="48"/>
      <c r="F217" s="16" t="e">
        <f t="shared" ref="F217:O224" ca="1" si="60">F169</f>
        <v>#NAME?</v>
      </c>
      <c r="G217" s="17" t="e">
        <f t="shared" ca="1" si="60"/>
        <v>#NAME?</v>
      </c>
      <c r="H217" s="15" t="e">
        <f t="shared" ca="1" si="60"/>
        <v>#NAME?</v>
      </c>
      <c r="I217" s="16" t="e">
        <f t="shared" ca="1" si="60"/>
        <v>#NAME?</v>
      </c>
      <c r="J217" s="16" t="e">
        <f t="shared" ca="1" si="60"/>
        <v>#NAME?</v>
      </c>
      <c r="K217" s="17" t="e">
        <f t="shared" ca="1" si="60"/>
        <v>#NAME?</v>
      </c>
      <c r="L217" s="16" t="e">
        <f t="shared" ca="1" si="60"/>
        <v>#NAME?</v>
      </c>
      <c r="M217" s="16" t="e">
        <f t="shared" ca="1" si="60"/>
        <v>#NAME?</v>
      </c>
      <c r="N217" s="16" t="e">
        <f t="shared" ca="1" si="60"/>
        <v>#NAME?</v>
      </c>
      <c r="O217" s="17" t="e">
        <f t="shared" ca="1" si="60"/>
        <v>#NAME?</v>
      </c>
    </row>
    <row r="218" spans="1:15">
      <c r="A218" s="14" t="s">
        <v>31</v>
      </c>
      <c r="B218" s="34"/>
      <c r="C218" s="34"/>
      <c r="D218" s="47"/>
      <c r="E218" s="48"/>
      <c r="F218" s="16" t="e">
        <f t="shared" ca="1" si="60"/>
        <v>#NAME?</v>
      </c>
      <c r="G218" s="17" t="e">
        <f t="shared" ca="1" si="60"/>
        <v>#NAME?</v>
      </c>
      <c r="H218" s="15" t="e">
        <f t="shared" ca="1" si="60"/>
        <v>#NAME?</v>
      </c>
      <c r="I218" s="16" t="e">
        <f t="shared" ca="1" si="60"/>
        <v>#NAME?</v>
      </c>
      <c r="J218" s="16" t="e">
        <f t="shared" ca="1" si="60"/>
        <v>#NAME?</v>
      </c>
      <c r="K218" s="17" t="e">
        <f t="shared" ca="1" si="60"/>
        <v>#NAME?</v>
      </c>
      <c r="L218" s="16" t="e">
        <f t="shared" ca="1" si="60"/>
        <v>#NAME?</v>
      </c>
      <c r="M218" s="16" t="e">
        <f t="shared" ca="1" si="60"/>
        <v>#NAME?</v>
      </c>
      <c r="N218" s="16" t="e">
        <f t="shared" ca="1" si="60"/>
        <v>#NAME?</v>
      </c>
      <c r="O218" s="17" t="e">
        <f t="shared" ca="1" si="60"/>
        <v>#NAME?</v>
      </c>
    </row>
    <row r="219" spans="1:15">
      <c r="A219" s="14" t="s">
        <v>32</v>
      </c>
      <c r="B219" s="34"/>
      <c r="C219" s="34"/>
      <c r="D219" s="47"/>
      <c r="E219" s="48"/>
      <c r="F219" s="16" t="e">
        <f t="shared" ca="1" si="60"/>
        <v>#NAME?</v>
      </c>
      <c r="G219" s="17" t="e">
        <f t="shared" ca="1" si="60"/>
        <v>#NAME?</v>
      </c>
      <c r="H219" s="15" t="e">
        <f t="shared" ca="1" si="60"/>
        <v>#NAME?</v>
      </c>
      <c r="I219" s="16" t="e">
        <f t="shared" ca="1" si="60"/>
        <v>#NAME?</v>
      </c>
      <c r="J219" s="16" t="e">
        <f t="shared" ca="1" si="60"/>
        <v>#NAME?</v>
      </c>
      <c r="K219" s="17" t="e">
        <f t="shared" ca="1" si="60"/>
        <v>#NAME?</v>
      </c>
      <c r="L219" s="16" t="e">
        <f t="shared" ca="1" si="60"/>
        <v>#NAME?</v>
      </c>
      <c r="M219" s="16" t="e">
        <f t="shared" ca="1" si="60"/>
        <v>#NAME?</v>
      </c>
      <c r="N219" s="16" t="e">
        <f t="shared" ca="1" si="60"/>
        <v>#NAME?</v>
      </c>
      <c r="O219" s="17" t="e">
        <f t="shared" ca="1" si="60"/>
        <v>#NAME?</v>
      </c>
    </row>
    <row r="220" spans="1:15">
      <c r="A220" s="14" t="s">
        <v>33</v>
      </c>
      <c r="B220" s="34"/>
      <c r="C220" s="34"/>
      <c r="D220" s="47"/>
      <c r="E220" s="48"/>
      <c r="F220" s="16" t="e">
        <f t="shared" ca="1" si="60"/>
        <v>#NAME?</v>
      </c>
      <c r="G220" s="17" t="e">
        <f t="shared" ca="1" si="60"/>
        <v>#NAME?</v>
      </c>
      <c r="H220" s="15" t="e">
        <f t="shared" ca="1" si="60"/>
        <v>#NAME?</v>
      </c>
      <c r="I220" s="16" t="e">
        <f t="shared" ca="1" si="60"/>
        <v>#NAME?</v>
      </c>
      <c r="J220" s="16" t="e">
        <f t="shared" ca="1" si="60"/>
        <v>#NAME?</v>
      </c>
      <c r="K220" s="17" t="e">
        <f t="shared" ca="1" si="60"/>
        <v>#NAME?</v>
      </c>
      <c r="L220" s="16" t="e">
        <f t="shared" ca="1" si="60"/>
        <v>#NAME?</v>
      </c>
      <c r="M220" s="16" t="e">
        <f t="shared" ca="1" si="60"/>
        <v>#NAME?</v>
      </c>
      <c r="N220" s="16" t="e">
        <f t="shared" ca="1" si="60"/>
        <v>#NAME?</v>
      </c>
      <c r="O220" s="17" t="e">
        <f t="shared" ca="1" si="60"/>
        <v>#NAME?</v>
      </c>
    </row>
    <row r="221" spans="1:15">
      <c r="A221" s="18" t="s">
        <v>34</v>
      </c>
      <c r="B221" s="35"/>
      <c r="C221" s="35"/>
      <c r="D221" s="49"/>
      <c r="E221" s="50"/>
      <c r="F221" s="20" t="e">
        <f t="shared" ca="1" si="60"/>
        <v>#NAME?</v>
      </c>
      <c r="G221" s="21" t="e">
        <f t="shared" ca="1" si="60"/>
        <v>#NAME?</v>
      </c>
      <c r="H221" s="19" t="e">
        <f t="shared" ca="1" si="60"/>
        <v>#NAME?</v>
      </c>
      <c r="I221" s="20" t="e">
        <f t="shared" ca="1" si="60"/>
        <v>#NAME?</v>
      </c>
      <c r="J221" s="20" t="e">
        <f t="shared" ca="1" si="60"/>
        <v>#NAME?</v>
      </c>
      <c r="K221" s="21" t="e">
        <f t="shared" ca="1" si="60"/>
        <v>#NAME?</v>
      </c>
      <c r="L221" s="20" t="e">
        <f t="shared" ca="1" si="60"/>
        <v>#NAME?</v>
      </c>
      <c r="M221" s="20" t="e">
        <f t="shared" ca="1" si="60"/>
        <v>#NAME?</v>
      </c>
      <c r="N221" s="20" t="e">
        <f t="shared" ca="1" si="60"/>
        <v>#NAME?</v>
      </c>
      <c r="O221" s="21" t="e">
        <f t="shared" ca="1" si="60"/>
        <v>#NAME?</v>
      </c>
    </row>
    <row r="222" spans="1:15">
      <c r="A222" s="14" t="s">
        <v>35</v>
      </c>
      <c r="B222" s="34"/>
      <c r="C222" s="34"/>
      <c r="D222" s="47"/>
      <c r="E222" s="48"/>
      <c r="F222" s="16" t="e">
        <f t="shared" ca="1" si="60"/>
        <v>#NAME?</v>
      </c>
      <c r="G222" s="17" t="e">
        <f t="shared" ca="1" si="60"/>
        <v>#NAME?</v>
      </c>
      <c r="H222" s="15" t="e">
        <f t="shared" ca="1" si="60"/>
        <v>#NAME?</v>
      </c>
      <c r="I222" s="16" t="e">
        <f t="shared" ca="1" si="60"/>
        <v>#NAME?</v>
      </c>
      <c r="J222" s="16" t="e">
        <f t="shared" ca="1" si="60"/>
        <v>#NAME?</v>
      </c>
      <c r="K222" s="17" t="e">
        <f t="shared" ca="1" si="60"/>
        <v>#NAME?</v>
      </c>
      <c r="L222" s="16" t="e">
        <f t="shared" ca="1" si="60"/>
        <v>#NAME?</v>
      </c>
      <c r="M222" s="16" t="e">
        <f t="shared" ca="1" si="60"/>
        <v>#NAME?</v>
      </c>
      <c r="N222" s="16" t="e">
        <f t="shared" ca="1" si="60"/>
        <v>#NAME?</v>
      </c>
      <c r="O222" s="17" t="e">
        <f t="shared" ca="1" si="60"/>
        <v>#NAME?</v>
      </c>
    </row>
    <row r="223" spans="1:15">
      <c r="A223" s="22" t="s">
        <v>36</v>
      </c>
      <c r="B223" s="34"/>
      <c r="C223" s="34"/>
      <c r="D223" s="47"/>
      <c r="E223" s="48"/>
      <c r="F223" s="16" t="e">
        <f t="shared" ca="1" si="60"/>
        <v>#NAME?</v>
      </c>
      <c r="G223" s="17" t="e">
        <f t="shared" ca="1" si="60"/>
        <v>#NAME?</v>
      </c>
      <c r="H223" s="15" t="e">
        <f t="shared" ca="1" si="60"/>
        <v>#NAME?</v>
      </c>
      <c r="I223" s="16" t="e">
        <f t="shared" ca="1" si="60"/>
        <v>#NAME?</v>
      </c>
      <c r="J223" s="16" t="e">
        <f t="shared" ca="1" si="60"/>
        <v>#NAME?</v>
      </c>
      <c r="K223" s="17" t="e">
        <f t="shared" ca="1" si="60"/>
        <v>#NAME?</v>
      </c>
      <c r="L223" s="16" t="e">
        <f t="shared" ca="1" si="60"/>
        <v>#NAME?</v>
      </c>
      <c r="M223" s="16" t="e">
        <f t="shared" ca="1" si="60"/>
        <v>#NAME?</v>
      </c>
      <c r="N223" s="16" t="e">
        <f t="shared" ca="1" si="60"/>
        <v>#NAME?</v>
      </c>
      <c r="O223" s="17" t="e">
        <f t="shared" ca="1" si="60"/>
        <v>#NAME?</v>
      </c>
    </row>
    <row r="224" spans="1:15">
      <c r="A224" s="10" t="s">
        <v>37</v>
      </c>
      <c r="B224" s="31"/>
      <c r="C224" s="31"/>
      <c r="D224" s="49"/>
      <c r="E224" s="50"/>
      <c r="F224" s="20" t="e">
        <f t="shared" ca="1" si="60"/>
        <v>#NAME?</v>
      </c>
      <c r="G224" s="21" t="e">
        <f t="shared" ca="1" si="60"/>
        <v>#NAME?</v>
      </c>
      <c r="H224" s="19" t="e">
        <f t="shared" ca="1" si="60"/>
        <v>#NAME?</v>
      </c>
      <c r="I224" s="20" t="e">
        <f t="shared" ca="1" si="60"/>
        <v>#NAME?</v>
      </c>
      <c r="J224" s="20" t="e">
        <f t="shared" ca="1" si="60"/>
        <v>#NAME?</v>
      </c>
      <c r="K224" s="21" t="e">
        <f t="shared" ca="1" si="60"/>
        <v>#NAME?</v>
      </c>
      <c r="L224" s="20" t="e">
        <f t="shared" ca="1" si="60"/>
        <v>#NAME?</v>
      </c>
      <c r="M224" s="20" t="e">
        <f t="shared" ca="1" si="60"/>
        <v>#NAME?</v>
      </c>
      <c r="N224" s="20" t="e">
        <f t="shared" ca="1" si="60"/>
        <v>#NAME?</v>
      </c>
      <c r="O224" s="21" t="e">
        <f t="shared" ca="1" si="60"/>
        <v>#NAME?</v>
      </c>
    </row>
    <row r="226" spans="1:15">
      <c r="A226" s="6" t="s">
        <v>82</v>
      </c>
      <c r="B226" s="33"/>
      <c r="C226" s="33"/>
      <c r="D226" s="44"/>
      <c r="E226" s="44"/>
      <c r="F226" s="7"/>
      <c r="G226" s="8"/>
      <c r="H226" s="7"/>
      <c r="I226" s="7"/>
      <c r="J226" s="7"/>
      <c r="K226" s="8"/>
      <c r="L226" s="9"/>
      <c r="M226" s="7"/>
      <c r="N226" s="7"/>
      <c r="O226" s="8"/>
    </row>
    <row r="227" spans="1:15">
      <c r="A227" s="10" t="s">
        <v>29</v>
      </c>
      <c r="B227" s="31"/>
      <c r="C227" s="31"/>
      <c r="D227" s="45"/>
      <c r="E227" s="46"/>
      <c r="F227" s="12">
        <v>4.2679999999999998</v>
      </c>
      <c r="G227" s="13">
        <v>-315.84300000000002</v>
      </c>
      <c r="H227" s="11">
        <v>652.79200000000003</v>
      </c>
      <c r="I227" s="12">
        <v>-495.41399999999999</v>
      </c>
      <c r="J227" s="12">
        <v>790.923</v>
      </c>
      <c r="K227" s="13">
        <v>489.91400000000004</v>
      </c>
      <c r="L227" s="12">
        <v>83.376000000000005</v>
      </c>
      <c r="M227" s="12">
        <v>134.381</v>
      </c>
      <c r="N227" s="12">
        <v>232.29599999999999</v>
      </c>
      <c r="O227" s="13">
        <v>-84.576999999999998</v>
      </c>
    </row>
    <row r="228" spans="1:15">
      <c r="A228" s="14" t="s">
        <v>30</v>
      </c>
      <c r="B228" s="34"/>
      <c r="C228" s="34"/>
      <c r="D228" s="47"/>
      <c r="E228" s="48"/>
      <c r="F228" s="16">
        <v>-110.79600000000001</v>
      </c>
      <c r="G228" s="17">
        <v>220.40000000000003</v>
      </c>
      <c r="H228" s="15">
        <v>-524.22199999999998</v>
      </c>
      <c r="I228" s="16">
        <v>415.91899999999993</v>
      </c>
      <c r="J228" s="16">
        <v>-667.38900000000001</v>
      </c>
      <c r="K228" s="17">
        <v>-415.39800000000002</v>
      </c>
      <c r="L228" s="16">
        <v>-70.628</v>
      </c>
      <c r="M228" s="16">
        <v>-106.89999999999999</v>
      </c>
      <c r="N228" s="16">
        <v>-199.84399999999999</v>
      </c>
      <c r="O228" s="17">
        <v>52.172000000000004</v>
      </c>
    </row>
    <row r="229" spans="1:15">
      <c r="A229" s="14" t="s">
        <v>31</v>
      </c>
      <c r="B229" s="34"/>
      <c r="C229" s="34"/>
      <c r="D229" s="47"/>
      <c r="E229" s="48"/>
      <c r="F229" s="16">
        <v>28.512</v>
      </c>
      <c r="G229" s="17">
        <v>-1.7090000000000001</v>
      </c>
      <c r="H229" s="15">
        <v>26.399000000000001</v>
      </c>
      <c r="I229" s="16">
        <v>-35.174999999999997</v>
      </c>
      <c r="J229" s="16">
        <v>-31.573</v>
      </c>
      <c r="K229" s="17">
        <v>-40.491000000000007</v>
      </c>
      <c r="L229" s="16">
        <v>-2.3359999999999999</v>
      </c>
      <c r="M229" s="16">
        <v>-7.6619999999999999</v>
      </c>
      <c r="N229" s="16">
        <v>-35.143000000000001</v>
      </c>
      <c r="O229" s="17">
        <v>-23.081</v>
      </c>
    </row>
    <row r="230" spans="1:15">
      <c r="A230" s="14" t="s">
        <v>32</v>
      </c>
      <c r="B230" s="34"/>
      <c r="C230" s="34"/>
      <c r="D230" s="47"/>
      <c r="E230" s="48"/>
      <c r="F230" s="16">
        <v>0</v>
      </c>
      <c r="G230" s="17">
        <v>0</v>
      </c>
      <c r="H230" s="15">
        <v>0</v>
      </c>
      <c r="I230" s="16">
        <v>0</v>
      </c>
      <c r="J230" s="16">
        <v>0</v>
      </c>
      <c r="K230" s="17">
        <v>0</v>
      </c>
      <c r="L230" s="16">
        <v>0</v>
      </c>
      <c r="M230" s="16">
        <v>0</v>
      </c>
      <c r="N230" s="16">
        <v>0</v>
      </c>
      <c r="O230" s="17">
        <v>0</v>
      </c>
    </row>
    <row r="231" spans="1:15">
      <c r="A231" s="14" t="s">
        <v>33</v>
      </c>
      <c r="B231" s="34"/>
      <c r="C231" s="34"/>
      <c r="D231" s="47"/>
      <c r="E231" s="48"/>
      <c r="F231" s="16">
        <v>0</v>
      </c>
      <c r="G231" s="17">
        <v>0</v>
      </c>
      <c r="H231" s="15">
        <v>0</v>
      </c>
      <c r="I231" s="16">
        <v>0</v>
      </c>
      <c r="J231" s="16">
        <v>0</v>
      </c>
      <c r="K231" s="17">
        <v>0</v>
      </c>
      <c r="L231" s="16">
        <v>0</v>
      </c>
      <c r="M231" s="16">
        <v>0</v>
      </c>
      <c r="N231" s="16">
        <v>0</v>
      </c>
      <c r="O231" s="17">
        <v>0</v>
      </c>
    </row>
    <row r="232" spans="1:15">
      <c r="A232" s="18" t="s">
        <v>34</v>
      </c>
      <c r="B232" s="35"/>
      <c r="C232" s="35"/>
      <c r="D232" s="49"/>
      <c r="E232" s="50"/>
      <c r="F232" s="20">
        <v>-78.016000000000005</v>
      </c>
      <c r="G232" s="21">
        <v>-97.152000000000001</v>
      </c>
      <c r="H232" s="19">
        <v>154.96900000000005</v>
      </c>
      <c r="I232" s="20">
        <v>-114.67</v>
      </c>
      <c r="J232" s="20">
        <v>91.961000000000027</v>
      </c>
      <c r="K232" s="21">
        <v>34.02500000000002</v>
      </c>
      <c r="L232" s="20">
        <v>10.412000000000001</v>
      </c>
      <c r="M232" s="20">
        <v>19.818999999999999</v>
      </c>
      <c r="N232" s="20">
        <v>-2.6909999999999998</v>
      </c>
      <c r="O232" s="21">
        <v>-55.485999999999997</v>
      </c>
    </row>
    <row r="233" spans="1:15">
      <c r="A233" s="14" t="s">
        <v>35</v>
      </c>
      <c r="B233" s="34"/>
      <c r="C233" s="34"/>
      <c r="D233" s="47"/>
      <c r="E233" s="48"/>
      <c r="F233" s="16">
        <v>0</v>
      </c>
      <c r="G233" s="17">
        <v>0</v>
      </c>
      <c r="H233" s="15">
        <v>0</v>
      </c>
      <c r="I233" s="16">
        <v>0</v>
      </c>
      <c r="J233" s="16">
        <v>0</v>
      </c>
      <c r="K233" s="17">
        <v>0</v>
      </c>
      <c r="L233" s="16">
        <v>0</v>
      </c>
      <c r="M233" s="16">
        <v>0</v>
      </c>
      <c r="N233" s="16">
        <v>0</v>
      </c>
      <c r="O233" s="17">
        <v>0</v>
      </c>
    </row>
    <row r="234" spans="1:15">
      <c r="A234" s="22" t="s">
        <v>36</v>
      </c>
      <c r="B234" s="34"/>
      <c r="C234" s="34"/>
      <c r="D234" s="47"/>
      <c r="E234" s="48"/>
      <c r="F234" s="16">
        <v>0</v>
      </c>
      <c r="G234" s="17">
        <v>0</v>
      </c>
      <c r="H234" s="15">
        <v>0</v>
      </c>
      <c r="I234" s="16">
        <v>0</v>
      </c>
      <c r="J234" s="16">
        <v>0</v>
      </c>
      <c r="K234" s="17">
        <v>0</v>
      </c>
      <c r="L234" s="16">
        <v>0</v>
      </c>
      <c r="M234" s="16">
        <v>0</v>
      </c>
      <c r="N234" s="16">
        <v>0</v>
      </c>
      <c r="O234" s="17">
        <v>0</v>
      </c>
    </row>
    <row r="235" spans="1:15">
      <c r="A235" s="10" t="s">
        <v>37</v>
      </c>
      <c r="B235" s="31"/>
      <c r="C235" s="31"/>
      <c r="D235" s="49"/>
      <c r="E235" s="50"/>
      <c r="F235" s="20">
        <v>-78.016000000000005</v>
      </c>
      <c r="G235" s="21">
        <v>-97.152000000000001</v>
      </c>
      <c r="H235" s="19">
        <v>154.96900000000005</v>
      </c>
      <c r="I235" s="20">
        <v>-114.67</v>
      </c>
      <c r="J235" s="20">
        <v>91.961000000000027</v>
      </c>
      <c r="K235" s="21">
        <v>34.02500000000002</v>
      </c>
      <c r="L235" s="20">
        <v>10.412000000000001</v>
      </c>
      <c r="M235" s="20">
        <v>19.818999999999999</v>
      </c>
      <c r="N235" s="20">
        <v>-2.6909999999999998</v>
      </c>
      <c r="O235" s="21">
        <v>-55.485999999999997</v>
      </c>
    </row>
    <row r="237" spans="1:15">
      <c r="A237" s="6" t="s">
        <v>83</v>
      </c>
      <c r="B237" s="33"/>
      <c r="C237" s="33"/>
      <c r="D237" s="44"/>
      <c r="E237" s="44"/>
      <c r="F237" s="7"/>
      <c r="G237" s="8"/>
      <c r="H237" s="7"/>
      <c r="I237" s="7"/>
      <c r="J237" s="7"/>
      <c r="K237" s="8"/>
      <c r="L237" s="9"/>
      <c r="M237" s="7"/>
      <c r="N237" s="7"/>
      <c r="O237" s="8"/>
    </row>
    <row r="238" spans="1:15">
      <c r="A238" s="10" t="s">
        <v>29</v>
      </c>
      <c r="B238" s="31"/>
      <c r="C238" s="31"/>
      <c r="D238" s="45"/>
      <c r="E238" s="46"/>
      <c r="F238" s="12">
        <v>4.2680000000000007</v>
      </c>
      <c r="G238" s="13">
        <v>-315.84300000000002</v>
      </c>
      <c r="H238" s="11">
        <v>652.79200000000003</v>
      </c>
      <c r="I238" s="12">
        <v>-495.41399999999999</v>
      </c>
      <c r="J238" s="12">
        <v>790.923</v>
      </c>
      <c r="K238" s="13">
        <v>489.91400000000004</v>
      </c>
      <c r="L238" s="12">
        <v>83.376000000000005</v>
      </c>
      <c r="M238" s="12">
        <v>134.381</v>
      </c>
      <c r="N238" s="12">
        <v>232.29599999999999</v>
      </c>
      <c r="O238" s="13">
        <v>-84.576999999999998</v>
      </c>
    </row>
    <row r="239" spans="1:15">
      <c r="A239" s="14" t="s">
        <v>30</v>
      </c>
      <c r="B239" s="34"/>
      <c r="C239" s="34"/>
      <c r="D239" s="47"/>
      <c r="E239" s="48"/>
      <c r="F239" s="16">
        <v>-66.94199999999995</v>
      </c>
      <c r="G239" s="17">
        <v>264.43400000000003</v>
      </c>
      <c r="H239" s="15">
        <v>-510.41900000000004</v>
      </c>
      <c r="I239" s="16">
        <v>419.28899999999993</v>
      </c>
      <c r="J239" s="16">
        <v>-631.03499999999997</v>
      </c>
      <c r="K239" s="17">
        <v>-381.17999999999995</v>
      </c>
      <c r="L239" s="16">
        <v>-74.096000000000004</v>
      </c>
      <c r="M239" s="16">
        <v>-114.261</v>
      </c>
      <c r="N239" s="16">
        <v>-189.95699999999999</v>
      </c>
      <c r="O239" s="17">
        <v>64.432000000000002</v>
      </c>
    </row>
    <row r="240" spans="1:15">
      <c r="A240" s="14" t="s">
        <v>31</v>
      </c>
      <c r="B240" s="34"/>
      <c r="C240" s="34"/>
      <c r="D240" s="47"/>
      <c r="E240" s="48"/>
      <c r="F240" s="16">
        <v>28.512</v>
      </c>
      <c r="G240" s="17">
        <v>-1.7090000000000014</v>
      </c>
      <c r="H240" s="15">
        <v>26.399000000000001</v>
      </c>
      <c r="I240" s="16">
        <v>-35.174999999999997</v>
      </c>
      <c r="J240" s="16">
        <v>-31.573</v>
      </c>
      <c r="K240" s="17">
        <v>-40.491000000000007</v>
      </c>
      <c r="L240" s="16">
        <v>-2.3359999999999999</v>
      </c>
      <c r="M240" s="16">
        <v>-7.6619999999999999</v>
      </c>
      <c r="N240" s="16">
        <v>-35.143000000000001</v>
      </c>
      <c r="O240" s="17">
        <v>-23.081</v>
      </c>
    </row>
    <row r="241" spans="1:15">
      <c r="A241" s="14" t="s">
        <v>32</v>
      </c>
      <c r="B241" s="34"/>
      <c r="C241" s="34"/>
      <c r="D241" s="47"/>
      <c r="E241" s="48"/>
      <c r="F241" s="16">
        <v>0</v>
      </c>
      <c r="G241" s="17">
        <v>0</v>
      </c>
      <c r="H241" s="15">
        <v>0</v>
      </c>
      <c r="I241" s="16">
        <v>0</v>
      </c>
      <c r="J241" s="16">
        <v>0</v>
      </c>
      <c r="K241" s="17">
        <v>0</v>
      </c>
      <c r="L241" s="16">
        <v>0</v>
      </c>
      <c r="M241" s="16">
        <v>0</v>
      </c>
      <c r="N241" s="16">
        <v>0</v>
      </c>
      <c r="O241" s="17">
        <v>0</v>
      </c>
    </row>
    <row r="242" spans="1:15">
      <c r="A242" s="14" t="s">
        <v>33</v>
      </c>
      <c r="B242" s="34"/>
      <c r="C242" s="34"/>
      <c r="D242" s="47"/>
      <c r="E242" s="48"/>
      <c r="F242" s="16">
        <v>0</v>
      </c>
      <c r="G242" s="17">
        <v>0</v>
      </c>
      <c r="H242" s="15">
        <v>0</v>
      </c>
      <c r="I242" s="16">
        <v>0</v>
      </c>
      <c r="J242" s="16">
        <v>0</v>
      </c>
      <c r="K242" s="17">
        <v>0</v>
      </c>
      <c r="L242" s="16">
        <v>0</v>
      </c>
      <c r="M242" s="16">
        <v>0</v>
      </c>
      <c r="N242" s="16">
        <v>0</v>
      </c>
      <c r="O242" s="17">
        <v>0</v>
      </c>
    </row>
    <row r="243" spans="1:15">
      <c r="A243" s="18" t="s">
        <v>34</v>
      </c>
      <c r="B243" s="35"/>
      <c r="C243" s="35"/>
      <c r="D243" s="49"/>
      <c r="E243" s="50"/>
      <c r="F243" s="20">
        <v>-34.161999999999992</v>
      </c>
      <c r="G243" s="21">
        <v>-53.118000000000002</v>
      </c>
      <c r="H243" s="19">
        <v>168.77199999999999</v>
      </c>
      <c r="I243" s="20">
        <v>-111.3</v>
      </c>
      <c r="J243" s="20">
        <v>128.31500000000005</v>
      </c>
      <c r="K243" s="21">
        <v>68.243000000000094</v>
      </c>
      <c r="L243" s="20">
        <v>6.944</v>
      </c>
      <c r="M243" s="20">
        <v>12.458</v>
      </c>
      <c r="N243" s="20">
        <v>7.1959999999999997</v>
      </c>
      <c r="O243" s="21">
        <v>-43.225999999999999</v>
      </c>
    </row>
    <row r="244" spans="1:15">
      <c r="A244" s="14" t="s">
        <v>35</v>
      </c>
      <c r="B244" s="34"/>
      <c r="C244" s="34"/>
      <c r="D244" s="47"/>
      <c r="E244" s="48"/>
      <c r="F244" s="16">
        <v>0</v>
      </c>
      <c r="G244" s="17">
        <v>0</v>
      </c>
      <c r="H244" s="15">
        <v>0</v>
      </c>
      <c r="I244" s="16">
        <v>0</v>
      </c>
      <c r="J244" s="16">
        <v>0</v>
      </c>
      <c r="K244" s="17">
        <v>0</v>
      </c>
      <c r="L244" s="16">
        <v>0</v>
      </c>
      <c r="M244" s="16">
        <v>0</v>
      </c>
      <c r="N244" s="16">
        <v>0</v>
      </c>
      <c r="O244" s="17">
        <v>0</v>
      </c>
    </row>
    <row r="245" spans="1:15">
      <c r="A245" s="22" t="s">
        <v>36</v>
      </c>
      <c r="B245" s="34"/>
      <c r="C245" s="34"/>
      <c r="D245" s="47"/>
      <c r="E245" s="48"/>
      <c r="F245" s="16">
        <v>0</v>
      </c>
      <c r="G245" s="17">
        <v>0</v>
      </c>
      <c r="H245" s="15">
        <v>0</v>
      </c>
      <c r="I245" s="16">
        <v>0</v>
      </c>
      <c r="J245" s="16">
        <v>0</v>
      </c>
      <c r="K245" s="17">
        <v>0</v>
      </c>
      <c r="L245" s="16">
        <v>0</v>
      </c>
      <c r="M245" s="16">
        <v>0</v>
      </c>
      <c r="N245" s="16">
        <v>0</v>
      </c>
      <c r="O245" s="17">
        <v>0</v>
      </c>
    </row>
    <row r="246" spans="1:15">
      <c r="A246" s="10" t="s">
        <v>37</v>
      </c>
      <c r="B246" s="31"/>
      <c r="C246" s="31"/>
      <c r="D246" s="49"/>
      <c r="E246" s="50"/>
      <c r="F246" s="20">
        <v>-34.161999999999992</v>
      </c>
      <c r="G246" s="21">
        <v>-53.118000000000002</v>
      </c>
      <c r="H246" s="19">
        <v>168.77199999999999</v>
      </c>
      <c r="I246" s="20">
        <v>-111.3</v>
      </c>
      <c r="J246" s="20">
        <v>128.31500000000005</v>
      </c>
      <c r="K246" s="21">
        <v>68.243000000000094</v>
      </c>
      <c r="L246" s="20">
        <v>6.944</v>
      </c>
      <c r="M246" s="20">
        <v>12.458</v>
      </c>
      <c r="N246" s="20">
        <v>7.1959999999999997</v>
      </c>
      <c r="O246" s="21">
        <v>-43.225999999999999</v>
      </c>
    </row>
    <row r="248" spans="1:15">
      <c r="A248" s="6" t="s">
        <v>85</v>
      </c>
      <c r="B248" s="33"/>
      <c r="C248" s="33"/>
      <c r="D248" s="44"/>
      <c r="E248" s="44"/>
      <c r="F248" s="7"/>
      <c r="G248" s="8"/>
      <c r="H248" s="7"/>
      <c r="I248" s="7"/>
      <c r="J248" s="7"/>
      <c r="K248" s="8"/>
      <c r="L248" s="9"/>
      <c r="M248" s="7"/>
      <c r="N248" s="7"/>
      <c r="O248" s="8"/>
    </row>
    <row r="249" spans="1:15">
      <c r="A249" s="10" t="s">
        <v>29</v>
      </c>
      <c r="B249" s="31"/>
      <c r="C249" s="31"/>
      <c r="D249" s="45"/>
      <c r="E249" s="46"/>
      <c r="F249" s="57" t="e">
        <f ca="1">F216+F227-F238</f>
        <v>#NAME?</v>
      </c>
      <c r="G249" s="58" t="e">
        <f t="shared" ref="G249:O249" ca="1" si="61">G216+G227-G238</f>
        <v>#NAME?</v>
      </c>
      <c r="H249" s="11" t="e">
        <f t="shared" ca="1" si="61"/>
        <v>#NAME?</v>
      </c>
      <c r="I249" s="12" t="e">
        <f t="shared" ca="1" si="61"/>
        <v>#NAME?</v>
      </c>
      <c r="J249" s="12" t="e">
        <f t="shared" ca="1" si="61"/>
        <v>#NAME?</v>
      </c>
      <c r="K249" s="13" t="e">
        <f t="shared" ca="1" si="61"/>
        <v>#NAME?</v>
      </c>
      <c r="L249" s="12" t="e">
        <f t="shared" ca="1" si="61"/>
        <v>#NAME?</v>
      </c>
      <c r="M249" s="12" t="e">
        <f t="shared" ca="1" si="61"/>
        <v>#NAME?</v>
      </c>
      <c r="N249" s="12" t="e">
        <f t="shared" ca="1" si="61"/>
        <v>#NAME?</v>
      </c>
      <c r="O249" s="13" t="e">
        <f t="shared" ca="1" si="61"/>
        <v>#NAME?</v>
      </c>
    </row>
    <row r="250" spans="1:15">
      <c r="A250" s="14" t="s">
        <v>30</v>
      </c>
      <c r="B250" s="34"/>
      <c r="C250" s="34"/>
      <c r="D250" s="47"/>
      <c r="E250" s="48"/>
      <c r="F250" s="16" t="e">
        <f t="shared" ref="F250:O257" ca="1" si="62">F217+F228-F239</f>
        <v>#NAME?</v>
      </c>
      <c r="G250" s="17" t="e">
        <f t="shared" ca="1" si="62"/>
        <v>#NAME?</v>
      </c>
      <c r="H250" s="15" t="e">
        <f t="shared" ca="1" si="62"/>
        <v>#NAME?</v>
      </c>
      <c r="I250" s="16" t="e">
        <f t="shared" ca="1" si="62"/>
        <v>#NAME?</v>
      </c>
      <c r="J250" s="16" t="e">
        <f t="shared" ca="1" si="62"/>
        <v>#NAME?</v>
      </c>
      <c r="K250" s="17" t="e">
        <f t="shared" ca="1" si="62"/>
        <v>#NAME?</v>
      </c>
      <c r="L250" s="16" t="e">
        <f t="shared" ca="1" si="62"/>
        <v>#NAME?</v>
      </c>
      <c r="M250" s="16" t="e">
        <f t="shared" ca="1" si="62"/>
        <v>#NAME?</v>
      </c>
      <c r="N250" s="16" t="e">
        <f t="shared" ca="1" si="62"/>
        <v>#NAME?</v>
      </c>
      <c r="O250" s="17" t="e">
        <f t="shared" ca="1" si="62"/>
        <v>#NAME?</v>
      </c>
    </row>
    <row r="251" spans="1:15">
      <c r="A251" s="14" t="s">
        <v>31</v>
      </c>
      <c r="B251" s="34"/>
      <c r="C251" s="34"/>
      <c r="D251" s="47"/>
      <c r="E251" s="48"/>
      <c r="F251" s="16" t="e">
        <f t="shared" ca="1" si="62"/>
        <v>#NAME?</v>
      </c>
      <c r="G251" s="17" t="e">
        <f t="shared" ca="1" si="62"/>
        <v>#NAME?</v>
      </c>
      <c r="H251" s="15" t="e">
        <f t="shared" ca="1" si="62"/>
        <v>#NAME?</v>
      </c>
      <c r="I251" s="16" t="e">
        <f t="shared" ca="1" si="62"/>
        <v>#NAME?</v>
      </c>
      <c r="J251" s="16" t="e">
        <f t="shared" ca="1" si="62"/>
        <v>#NAME?</v>
      </c>
      <c r="K251" s="17" t="e">
        <f t="shared" ca="1" si="62"/>
        <v>#NAME?</v>
      </c>
      <c r="L251" s="16" t="e">
        <f t="shared" ca="1" si="62"/>
        <v>#NAME?</v>
      </c>
      <c r="M251" s="16" t="e">
        <f t="shared" ca="1" si="62"/>
        <v>#NAME?</v>
      </c>
      <c r="N251" s="16" t="e">
        <f t="shared" ca="1" si="62"/>
        <v>#NAME?</v>
      </c>
      <c r="O251" s="17" t="e">
        <f t="shared" ca="1" si="62"/>
        <v>#NAME?</v>
      </c>
    </row>
    <row r="252" spans="1:15">
      <c r="A252" s="14" t="s">
        <v>32</v>
      </c>
      <c r="B252" s="34"/>
      <c r="C252" s="34"/>
      <c r="D252" s="47"/>
      <c r="E252" s="48"/>
      <c r="F252" s="16" t="e">
        <f t="shared" ca="1" si="62"/>
        <v>#NAME?</v>
      </c>
      <c r="G252" s="17" t="e">
        <f t="shared" ca="1" si="62"/>
        <v>#NAME?</v>
      </c>
      <c r="H252" s="15" t="e">
        <f t="shared" ca="1" si="62"/>
        <v>#NAME?</v>
      </c>
      <c r="I252" s="16" t="e">
        <f t="shared" ca="1" si="62"/>
        <v>#NAME?</v>
      </c>
      <c r="J252" s="16" t="e">
        <f t="shared" ca="1" si="62"/>
        <v>#NAME?</v>
      </c>
      <c r="K252" s="17" t="e">
        <f t="shared" ca="1" si="62"/>
        <v>#NAME?</v>
      </c>
      <c r="L252" s="16" t="e">
        <f t="shared" ca="1" si="62"/>
        <v>#NAME?</v>
      </c>
      <c r="M252" s="16" t="e">
        <f t="shared" ca="1" si="62"/>
        <v>#NAME?</v>
      </c>
      <c r="N252" s="16" t="e">
        <f t="shared" ca="1" si="62"/>
        <v>#NAME?</v>
      </c>
      <c r="O252" s="17" t="e">
        <f t="shared" ca="1" si="62"/>
        <v>#NAME?</v>
      </c>
    </row>
    <row r="253" spans="1:15">
      <c r="A253" s="14" t="s">
        <v>33</v>
      </c>
      <c r="B253" s="34"/>
      <c r="C253" s="34"/>
      <c r="D253" s="47"/>
      <c r="E253" s="48"/>
      <c r="F253" s="16" t="e">
        <f t="shared" ca="1" si="62"/>
        <v>#NAME?</v>
      </c>
      <c r="G253" s="17" t="e">
        <f t="shared" ca="1" si="62"/>
        <v>#NAME?</v>
      </c>
      <c r="H253" s="15" t="e">
        <f t="shared" ca="1" si="62"/>
        <v>#NAME?</v>
      </c>
      <c r="I253" s="16" t="e">
        <f t="shared" ca="1" si="62"/>
        <v>#NAME?</v>
      </c>
      <c r="J253" s="16" t="e">
        <f t="shared" ca="1" si="62"/>
        <v>#NAME?</v>
      </c>
      <c r="K253" s="17" t="e">
        <f t="shared" ca="1" si="62"/>
        <v>#NAME?</v>
      </c>
      <c r="L253" s="16" t="e">
        <f t="shared" ca="1" si="62"/>
        <v>#NAME?</v>
      </c>
      <c r="M253" s="16" t="e">
        <f t="shared" ca="1" si="62"/>
        <v>#NAME?</v>
      </c>
      <c r="N253" s="16" t="e">
        <f t="shared" ca="1" si="62"/>
        <v>#NAME?</v>
      </c>
      <c r="O253" s="17" t="e">
        <f t="shared" ca="1" si="62"/>
        <v>#NAME?</v>
      </c>
    </row>
    <row r="254" spans="1:15">
      <c r="A254" s="18" t="s">
        <v>34</v>
      </c>
      <c r="B254" s="35"/>
      <c r="C254" s="35"/>
      <c r="D254" s="49"/>
      <c r="E254" s="50"/>
      <c r="F254" s="20" t="e">
        <f t="shared" ca="1" si="62"/>
        <v>#NAME?</v>
      </c>
      <c r="G254" s="21" t="e">
        <f t="shared" ca="1" si="62"/>
        <v>#NAME?</v>
      </c>
      <c r="H254" s="19" t="e">
        <f t="shared" ca="1" si="62"/>
        <v>#NAME?</v>
      </c>
      <c r="I254" s="20" t="e">
        <f t="shared" ca="1" si="62"/>
        <v>#NAME?</v>
      </c>
      <c r="J254" s="20" t="e">
        <f t="shared" ca="1" si="62"/>
        <v>#NAME?</v>
      </c>
      <c r="K254" s="21" t="e">
        <f t="shared" ca="1" si="62"/>
        <v>#NAME?</v>
      </c>
      <c r="L254" s="20" t="e">
        <f t="shared" ca="1" si="62"/>
        <v>#NAME?</v>
      </c>
      <c r="M254" s="20" t="e">
        <f t="shared" ca="1" si="62"/>
        <v>#NAME?</v>
      </c>
      <c r="N254" s="20" t="e">
        <f t="shared" ca="1" si="62"/>
        <v>#NAME?</v>
      </c>
      <c r="O254" s="21" t="e">
        <f t="shared" ca="1" si="62"/>
        <v>#NAME?</v>
      </c>
    </row>
    <row r="255" spans="1:15">
      <c r="A255" s="14" t="s">
        <v>35</v>
      </c>
      <c r="B255" s="34"/>
      <c r="C255" s="34"/>
      <c r="D255" s="47"/>
      <c r="E255" s="48"/>
      <c r="F255" s="16" t="e">
        <f t="shared" ca="1" si="62"/>
        <v>#NAME?</v>
      </c>
      <c r="G255" s="17" t="e">
        <f t="shared" ca="1" si="62"/>
        <v>#NAME?</v>
      </c>
      <c r="H255" s="15" t="e">
        <f t="shared" ca="1" si="62"/>
        <v>#NAME?</v>
      </c>
      <c r="I255" s="16" t="e">
        <f t="shared" ca="1" si="62"/>
        <v>#NAME?</v>
      </c>
      <c r="J255" s="16" t="e">
        <f t="shared" ca="1" si="62"/>
        <v>#NAME?</v>
      </c>
      <c r="K255" s="17" t="e">
        <f t="shared" ca="1" si="62"/>
        <v>#NAME?</v>
      </c>
      <c r="L255" s="16" t="e">
        <f t="shared" ca="1" si="62"/>
        <v>#NAME?</v>
      </c>
      <c r="M255" s="16" t="e">
        <f t="shared" ca="1" si="62"/>
        <v>#NAME?</v>
      </c>
      <c r="N255" s="16" t="e">
        <f t="shared" ca="1" si="62"/>
        <v>#NAME?</v>
      </c>
      <c r="O255" s="17" t="e">
        <f t="shared" ca="1" si="62"/>
        <v>#NAME?</v>
      </c>
    </row>
    <row r="256" spans="1:15">
      <c r="A256" s="22" t="s">
        <v>36</v>
      </c>
      <c r="B256" s="34"/>
      <c r="C256" s="34"/>
      <c r="D256" s="47"/>
      <c r="E256" s="48"/>
      <c r="F256" s="16" t="e">
        <f t="shared" ca="1" si="62"/>
        <v>#NAME?</v>
      </c>
      <c r="G256" s="17" t="e">
        <f t="shared" ca="1" si="62"/>
        <v>#NAME?</v>
      </c>
      <c r="H256" s="15" t="e">
        <f t="shared" ca="1" si="62"/>
        <v>#NAME?</v>
      </c>
      <c r="I256" s="16" t="e">
        <f t="shared" ca="1" si="62"/>
        <v>#NAME?</v>
      </c>
      <c r="J256" s="16" t="e">
        <f t="shared" ca="1" si="62"/>
        <v>#NAME?</v>
      </c>
      <c r="K256" s="17" t="e">
        <f t="shared" ca="1" si="62"/>
        <v>#NAME?</v>
      </c>
      <c r="L256" s="16" t="e">
        <f t="shared" ca="1" si="62"/>
        <v>#NAME?</v>
      </c>
      <c r="M256" s="16" t="e">
        <f t="shared" ca="1" si="62"/>
        <v>#NAME?</v>
      </c>
      <c r="N256" s="16" t="e">
        <f t="shared" ca="1" si="62"/>
        <v>#NAME?</v>
      </c>
      <c r="O256" s="17" t="e">
        <f t="shared" ca="1" si="62"/>
        <v>#NAME?</v>
      </c>
    </row>
    <row r="257" spans="1:15">
      <c r="A257" s="10" t="s">
        <v>37</v>
      </c>
      <c r="B257" s="31"/>
      <c r="C257" s="31"/>
      <c r="D257" s="49"/>
      <c r="E257" s="50"/>
      <c r="F257" s="20" t="e">
        <f t="shared" ca="1" si="62"/>
        <v>#NAME?</v>
      </c>
      <c r="G257" s="21" t="e">
        <f t="shared" ca="1" si="62"/>
        <v>#NAME?</v>
      </c>
      <c r="H257" s="19" t="e">
        <f t="shared" ca="1" si="62"/>
        <v>#NAME?</v>
      </c>
      <c r="I257" s="20" t="e">
        <f t="shared" ca="1" si="62"/>
        <v>#NAME?</v>
      </c>
      <c r="J257" s="20" t="e">
        <f t="shared" ca="1" si="62"/>
        <v>#NAME?</v>
      </c>
      <c r="K257" s="21" t="e">
        <f t="shared" ca="1" si="62"/>
        <v>#NAME?</v>
      </c>
      <c r="L257" s="20" t="e">
        <f t="shared" ca="1" si="62"/>
        <v>#NAME?</v>
      </c>
      <c r="M257" s="20" t="e">
        <f t="shared" ca="1" si="62"/>
        <v>#NAME?</v>
      </c>
      <c r="N257" s="20" t="e">
        <f t="shared" ca="1" si="62"/>
        <v>#NAME?</v>
      </c>
      <c r="O257" s="21" t="e">
        <f t="shared" ca="1" si="62"/>
        <v>#NAME?</v>
      </c>
    </row>
    <row r="259" spans="1:15">
      <c r="A259" s="6" t="s">
        <v>85</v>
      </c>
      <c r="B259" s="33"/>
      <c r="C259" s="33"/>
      <c r="D259" s="44"/>
      <c r="E259" s="44"/>
      <c r="F259" s="7"/>
      <c r="G259" s="8"/>
      <c r="H259" s="7"/>
      <c r="I259" s="7"/>
      <c r="J259" s="7"/>
      <c r="K259" s="8"/>
      <c r="L259" s="9"/>
      <c r="M259" s="7"/>
      <c r="N259" s="7"/>
      <c r="O259" s="8"/>
    </row>
    <row r="260" spans="1:15">
      <c r="A260" s="10" t="s">
        <v>29</v>
      </c>
      <c r="B260" s="31"/>
      <c r="C260" s="31"/>
      <c r="D260" s="45"/>
      <c r="E260" s="46"/>
      <c r="F260" s="12">
        <v>18332.084999999999</v>
      </c>
      <c r="G260" s="13">
        <v>8442.5329999999976</v>
      </c>
      <c r="H260" s="11">
        <v>36569.087</v>
      </c>
      <c r="I260" s="12">
        <v>26530.421999999999</v>
      </c>
      <c r="J260" s="12">
        <v>17578.055999999997</v>
      </c>
      <c r="K260" s="13">
        <v>8075.8090000000002</v>
      </c>
      <c r="L260" s="12">
        <v>33973.686999999991</v>
      </c>
      <c r="M260" s="12">
        <v>24210.122000000003</v>
      </c>
      <c r="N260" s="12">
        <v>15666.149999999998</v>
      </c>
      <c r="O260" s="13">
        <v>6956.7209999999995</v>
      </c>
    </row>
    <row r="261" spans="1:15">
      <c r="A261" s="14" t="s">
        <v>30</v>
      </c>
      <c r="B261" s="34"/>
      <c r="C261" s="34"/>
      <c r="D261" s="47"/>
      <c r="E261" s="48"/>
      <c r="F261" s="16">
        <v>-17671.833333333328</v>
      </c>
      <c r="G261" s="17">
        <v>-8330.8859999999986</v>
      </c>
      <c r="H261" s="15">
        <v>-35034.398666666668</v>
      </c>
      <c r="I261" s="16">
        <v>-25233.714833333332</v>
      </c>
      <c r="J261" s="16">
        <v>-16960.242999999999</v>
      </c>
      <c r="K261" s="17">
        <v>-7989.6843333333309</v>
      </c>
      <c r="L261" s="16">
        <v>-33271.904666666655</v>
      </c>
      <c r="M261" s="16">
        <v>-23815.174333333336</v>
      </c>
      <c r="N261" s="16">
        <v>-15809.595666666664</v>
      </c>
      <c r="O261" s="17">
        <v>-6926.6566666666677</v>
      </c>
    </row>
    <row r="262" spans="1:15">
      <c r="A262" s="14" t="s">
        <v>31</v>
      </c>
      <c r="B262" s="34"/>
      <c r="C262" s="34"/>
      <c r="D262" s="47"/>
      <c r="E262" s="48"/>
      <c r="F262" s="16">
        <v>11.670000000000016</v>
      </c>
      <c r="G262" s="17">
        <v>5.362000000000009</v>
      </c>
      <c r="H262" s="15">
        <v>-66.75200000000001</v>
      </c>
      <c r="I262" s="16">
        <v>30.053000000000011</v>
      </c>
      <c r="J262" s="16">
        <v>20.353999999999999</v>
      </c>
      <c r="K262" s="17">
        <v>7.845000000000006</v>
      </c>
      <c r="L262" s="16">
        <v>39.409999999999982</v>
      </c>
      <c r="M262" s="16">
        <v>24.858000000000018</v>
      </c>
      <c r="N262" s="16">
        <v>19.076999999999998</v>
      </c>
      <c r="O262" s="17">
        <v>5.6120000000000019</v>
      </c>
    </row>
    <row r="263" spans="1:15">
      <c r="A263" s="14" t="s">
        <v>32</v>
      </c>
      <c r="B263" s="34"/>
      <c r="C263" s="34"/>
      <c r="D263" s="47"/>
      <c r="E263" s="48"/>
      <c r="F263" s="16">
        <v>-1.3919999999999999</v>
      </c>
      <c r="G263" s="17">
        <v>0</v>
      </c>
      <c r="H263" s="15">
        <v>-0.73799999999999999</v>
      </c>
      <c r="I263" s="16">
        <v>0</v>
      </c>
      <c r="J263" s="16">
        <v>0</v>
      </c>
      <c r="K263" s="17">
        <v>0</v>
      </c>
      <c r="L263" s="16">
        <v>0</v>
      </c>
      <c r="M263" s="16">
        <v>-0.80500000000000005</v>
      </c>
      <c r="N263" s="16">
        <v>-0.81200000000000006</v>
      </c>
      <c r="O263" s="17">
        <v>0</v>
      </c>
    </row>
    <row r="264" spans="1:15">
      <c r="A264" s="14" t="s">
        <v>33</v>
      </c>
      <c r="B264" s="34"/>
      <c r="C264" s="34"/>
      <c r="D264" s="47"/>
      <c r="E264" s="48"/>
      <c r="F264" s="16">
        <v>-454.488</v>
      </c>
      <c r="G264" s="17">
        <v>-226.172</v>
      </c>
      <c r="H264" s="15">
        <v>-886.38300000000004</v>
      </c>
      <c r="I264" s="16">
        <v>-656.05</v>
      </c>
      <c r="J264" s="16">
        <v>-427.19900000000001</v>
      </c>
      <c r="K264" s="17">
        <v>-213.50300000000001</v>
      </c>
      <c r="L264" s="16">
        <v>-587.10699999999997</v>
      </c>
      <c r="M264" s="16">
        <v>-426.024</v>
      </c>
      <c r="N264" s="16">
        <v>-279.29500000000002</v>
      </c>
      <c r="O264" s="17">
        <v>-137.21799999999999</v>
      </c>
    </row>
    <row r="265" spans="1:15">
      <c r="A265" s="18" t="s">
        <v>34</v>
      </c>
      <c r="B265" s="35"/>
      <c r="C265" s="35"/>
      <c r="D265" s="49"/>
      <c r="E265" s="50"/>
      <c r="F265" s="20">
        <v>216.04166666666663</v>
      </c>
      <c r="G265" s="21">
        <v>-109.16300000000001</v>
      </c>
      <c r="H265" s="19">
        <v>580.81533333333323</v>
      </c>
      <c r="I265" s="20">
        <v>670.71016666666674</v>
      </c>
      <c r="J265" s="20">
        <v>210.96799999999996</v>
      </c>
      <c r="K265" s="21">
        <v>-119.53333333333339</v>
      </c>
      <c r="L265" s="20">
        <v>154.08533333333321</v>
      </c>
      <c r="M265" s="20">
        <v>-7.023333333333369</v>
      </c>
      <c r="N265" s="20">
        <v>-404.47566666666665</v>
      </c>
      <c r="O265" s="21">
        <v>-101.54166666666669</v>
      </c>
    </row>
    <row r="266" spans="1:15">
      <c r="A266" s="14" t="s">
        <v>35</v>
      </c>
      <c r="B266" s="34"/>
      <c r="C266" s="34"/>
      <c r="D266" s="47"/>
      <c r="E266" s="48"/>
      <c r="F266" s="16">
        <v>35.832000000000001</v>
      </c>
      <c r="G266" s="17">
        <v>16.406000000000002</v>
      </c>
      <c r="H266" s="15">
        <v>55.893000000000001</v>
      </c>
      <c r="I266" s="16">
        <v>46.439</v>
      </c>
      <c r="J266" s="16">
        <v>45.265000000000001</v>
      </c>
      <c r="K266" s="17">
        <v>20.274000000000001</v>
      </c>
      <c r="L266" s="16">
        <v>71.693999999999988</v>
      </c>
      <c r="M266" s="16">
        <v>46.382999999999996</v>
      </c>
      <c r="N266" s="16">
        <v>28.715</v>
      </c>
      <c r="O266" s="17">
        <v>6.4459999999999997</v>
      </c>
    </row>
    <row r="267" spans="1:15">
      <c r="A267" s="22" t="s">
        <v>36</v>
      </c>
      <c r="B267" s="34"/>
      <c r="C267" s="34"/>
      <c r="D267" s="47"/>
      <c r="E267" s="48"/>
      <c r="F267" s="16">
        <v>-57.616</v>
      </c>
      <c r="G267" s="17">
        <v>-71.94</v>
      </c>
      <c r="H267" s="15">
        <v>-54.344000000000008</v>
      </c>
      <c r="I267" s="16">
        <v>-38.982912000000006</v>
      </c>
      <c r="J267" s="16">
        <v>-30.894000000000002</v>
      </c>
      <c r="K267" s="17">
        <v>-15.293000000000001</v>
      </c>
      <c r="L267" s="16">
        <v>-29.802000000000007</v>
      </c>
      <c r="M267" s="16">
        <v>-16.406000000000002</v>
      </c>
      <c r="N267" s="16">
        <v>-12.116999999999997</v>
      </c>
      <c r="O267" s="17">
        <v>-5.495000000000001</v>
      </c>
    </row>
    <row r="268" spans="1:15">
      <c r="A268" s="10" t="s">
        <v>37</v>
      </c>
      <c r="B268" s="31"/>
      <c r="C268" s="31"/>
      <c r="D268" s="49"/>
      <c r="E268" s="50"/>
      <c r="F268" s="20">
        <v>194.25766666666664</v>
      </c>
      <c r="G268" s="21">
        <v>-164.69699999999997</v>
      </c>
      <c r="H268" s="19">
        <v>582.36433333333343</v>
      </c>
      <c r="I268" s="20">
        <v>678.16625466666665</v>
      </c>
      <c r="J268" s="20">
        <v>225.33900000000006</v>
      </c>
      <c r="K268" s="21">
        <v>-114.55233333333342</v>
      </c>
      <c r="L268" s="20">
        <v>195.97733333333326</v>
      </c>
      <c r="M268" s="20">
        <v>22.953666666666635</v>
      </c>
      <c r="N268" s="20">
        <v>-387.8776666666667</v>
      </c>
      <c r="O268" s="21">
        <v>-100.59066666666669</v>
      </c>
    </row>
    <row r="271" spans="1:15">
      <c r="A271" s="6" t="s">
        <v>86</v>
      </c>
      <c r="F271" s="59"/>
    </row>
    <row r="272" spans="1:15">
      <c r="A272" s="10" t="s">
        <v>29</v>
      </c>
      <c r="F272" s="12" t="e">
        <f ca="1">F249-F260</f>
        <v>#NAME?</v>
      </c>
      <c r="G272" s="13" t="e">
        <f t="shared" ref="G272:O280" ca="1" si="63">G249-G260</f>
        <v>#NAME?</v>
      </c>
      <c r="H272" s="11" t="e">
        <f t="shared" ca="1" si="63"/>
        <v>#NAME?</v>
      </c>
      <c r="I272" s="12" t="e">
        <f t="shared" ca="1" si="63"/>
        <v>#NAME?</v>
      </c>
      <c r="J272" s="12" t="e">
        <f t="shared" ca="1" si="63"/>
        <v>#NAME?</v>
      </c>
      <c r="K272" s="13" t="e">
        <f t="shared" ca="1" si="63"/>
        <v>#NAME?</v>
      </c>
      <c r="L272" s="12" t="e">
        <f t="shared" ca="1" si="63"/>
        <v>#NAME?</v>
      </c>
      <c r="M272" s="12" t="e">
        <f t="shared" ca="1" si="63"/>
        <v>#NAME?</v>
      </c>
      <c r="N272" s="12" t="e">
        <f t="shared" ca="1" si="63"/>
        <v>#NAME?</v>
      </c>
      <c r="O272" s="13" t="e">
        <f t="shared" ca="1" si="63"/>
        <v>#NAME?</v>
      </c>
    </row>
    <row r="273" spans="1:15">
      <c r="A273" s="14" t="s">
        <v>30</v>
      </c>
      <c r="F273" s="16" t="e">
        <f t="shared" ref="F273:H280" ca="1" si="64">F250-F261</f>
        <v>#NAME?</v>
      </c>
      <c r="G273" s="17" t="e">
        <f t="shared" ca="1" si="64"/>
        <v>#NAME?</v>
      </c>
      <c r="H273" s="15" t="e">
        <f t="shared" ca="1" si="64"/>
        <v>#NAME?</v>
      </c>
      <c r="I273" s="16" t="e">
        <f t="shared" ca="1" si="63"/>
        <v>#NAME?</v>
      </c>
      <c r="J273" s="16" t="e">
        <f t="shared" ca="1" si="63"/>
        <v>#NAME?</v>
      </c>
      <c r="K273" s="17" t="e">
        <f t="shared" ca="1" si="63"/>
        <v>#NAME?</v>
      </c>
      <c r="L273" s="16" t="e">
        <f t="shared" ca="1" si="63"/>
        <v>#NAME?</v>
      </c>
      <c r="M273" s="16" t="e">
        <f t="shared" ca="1" si="63"/>
        <v>#NAME?</v>
      </c>
      <c r="N273" s="16" t="e">
        <f t="shared" ca="1" si="63"/>
        <v>#NAME?</v>
      </c>
      <c r="O273" s="17" t="e">
        <f t="shared" ca="1" si="63"/>
        <v>#NAME?</v>
      </c>
    </row>
    <row r="274" spans="1:15">
      <c r="A274" s="14" t="s">
        <v>31</v>
      </c>
      <c r="F274" s="16" t="e">
        <f t="shared" ca="1" si="64"/>
        <v>#NAME?</v>
      </c>
      <c r="G274" s="17" t="e">
        <f t="shared" ca="1" si="64"/>
        <v>#NAME?</v>
      </c>
      <c r="H274" s="15" t="e">
        <f t="shared" ca="1" si="64"/>
        <v>#NAME?</v>
      </c>
      <c r="I274" s="16" t="e">
        <f t="shared" ca="1" si="63"/>
        <v>#NAME?</v>
      </c>
      <c r="J274" s="16" t="e">
        <f t="shared" ca="1" si="63"/>
        <v>#NAME?</v>
      </c>
      <c r="K274" s="17" t="e">
        <f t="shared" ca="1" si="63"/>
        <v>#NAME?</v>
      </c>
      <c r="L274" s="16" t="e">
        <f t="shared" ca="1" si="63"/>
        <v>#NAME?</v>
      </c>
      <c r="M274" s="16" t="e">
        <f t="shared" ca="1" si="63"/>
        <v>#NAME?</v>
      </c>
      <c r="N274" s="16" t="e">
        <f t="shared" ca="1" si="63"/>
        <v>#NAME?</v>
      </c>
      <c r="O274" s="17" t="e">
        <f t="shared" ca="1" si="63"/>
        <v>#NAME?</v>
      </c>
    </row>
    <row r="275" spans="1:15">
      <c r="A275" s="14" t="s">
        <v>32</v>
      </c>
      <c r="F275" s="16" t="e">
        <f t="shared" ca="1" si="64"/>
        <v>#NAME?</v>
      </c>
      <c r="G275" s="17" t="e">
        <f t="shared" ca="1" si="64"/>
        <v>#NAME?</v>
      </c>
      <c r="H275" s="15" t="e">
        <f t="shared" ca="1" si="64"/>
        <v>#NAME?</v>
      </c>
      <c r="I275" s="16" t="e">
        <f t="shared" ca="1" si="63"/>
        <v>#NAME?</v>
      </c>
      <c r="J275" s="16" t="e">
        <f t="shared" ca="1" si="63"/>
        <v>#NAME?</v>
      </c>
      <c r="K275" s="17" t="e">
        <f t="shared" ca="1" si="63"/>
        <v>#NAME?</v>
      </c>
      <c r="L275" s="16" t="e">
        <f t="shared" ca="1" si="63"/>
        <v>#NAME?</v>
      </c>
      <c r="M275" s="16" t="e">
        <f t="shared" ca="1" si="63"/>
        <v>#NAME?</v>
      </c>
      <c r="N275" s="16" t="e">
        <f t="shared" ca="1" si="63"/>
        <v>#NAME?</v>
      </c>
      <c r="O275" s="17" t="e">
        <f t="shared" ca="1" si="63"/>
        <v>#NAME?</v>
      </c>
    </row>
    <row r="276" spans="1:15">
      <c r="A276" s="14" t="s">
        <v>33</v>
      </c>
      <c r="F276" s="16" t="e">
        <f t="shared" ca="1" si="64"/>
        <v>#NAME?</v>
      </c>
      <c r="G276" s="17" t="e">
        <f t="shared" ca="1" si="64"/>
        <v>#NAME?</v>
      </c>
      <c r="H276" s="15" t="e">
        <f t="shared" ca="1" si="64"/>
        <v>#NAME?</v>
      </c>
      <c r="I276" s="16" t="e">
        <f t="shared" ca="1" si="63"/>
        <v>#NAME?</v>
      </c>
      <c r="J276" s="16" t="e">
        <f t="shared" ca="1" si="63"/>
        <v>#NAME?</v>
      </c>
      <c r="K276" s="17" t="e">
        <f t="shared" ca="1" si="63"/>
        <v>#NAME?</v>
      </c>
      <c r="L276" s="16" t="e">
        <f t="shared" ca="1" si="63"/>
        <v>#NAME?</v>
      </c>
      <c r="M276" s="16" t="e">
        <f t="shared" ca="1" si="63"/>
        <v>#NAME?</v>
      </c>
      <c r="N276" s="16" t="e">
        <f t="shared" ca="1" si="63"/>
        <v>#NAME?</v>
      </c>
      <c r="O276" s="17" t="e">
        <f t="shared" ca="1" si="63"/>
        <v>#NAME?</v>
      </c>
    </row>
    <row r="277" spans="1:15">
      <c r="A277" s="18" t="s">
        <v>34</v>
      </c>
      <c r="F277" s="20" t="e">
        <f t="shared" ca="1" si="64"/>
        <v>#NAME?</v>
      </c>
      <c r="G277" s="21" t="e">
        <f t="shared" ca="1" si="64"/>
        <v>#NAME?</v>
      </c>
      <c r="H277" s="19" t="e">
        <f t="shared" ca="1" si="64"/>
        <v>#NAME?</v>
      </c>
      <c r="I277" s="20" t="e">
        <f t="shared" ca="1" si="63"/>
        <v>#NAME?</v>
      </c>
      <c r="J277" s="20" t="e">
        <f t="shared" ca="1" si="63"/>
        <v>#NAME?</v>
      </c>
      <c r="K277" s="21" t="e">
        <f t="shared" ca="1" si="63"/>
        <v>#NAME?</v>
      </c>
      <c r="L277" s="20" t="e">
        <f t="shared" ca="1" si="63"/>
        <v>#NAME?</v>
      </c>
      <c r="M277" s="20" t="e">
        <f t="shared" ca="1" si="63"/>
        <v>#NAME?</v>
      </c>
      <c r="N277" s="20" t="e">
        <f t="shared" ca="1" si="63"/>
        <v>#NAME?</v>
      </c>
      <c r="O277" s="21" t="e">
        <f t="shared" ca="1" si="63"/>
        <v>#NAME?</v>
      </c>
    </row>
    <row r="278" spans="1:15">
      <c r="A278" s="14" t="s">
        <v>35</v>
      </c>
      <c r="F278" s="16" t="e">
        <f t="shared" ca="1" si="64"/>
        <v>#NAME?</v>
      </c>
      <c r="G278" s="17" t="e">
        <f t="shared" ca="1" si="64"/>
        <v>#NAME?</v>
      </c>
      <c r="H278" s="15" t="e">
        <f t="shared" ca="1" si="64"/>
        <v>#NAME?</v>
      </c>
      <c r="I278" s="16" t="e">
        <f t="shared" ca="1" si="63"/>
        <v>#NAME?</v>
      </c>
      <c r="J278" s="16" t="e">
        <f t="shared" ca="1" si="63"/>
        <v>#NAME?</v>
      </c>
      <c r="K278" s="17" t="e">
        <f t="shared" ca="1" si="63"/>
        <v>#NAME?</v>
      </c>
      <c r="L278" s="16" t="e">
        <f t="shared" ca="1" si="63"/>
        <v>#NAME?</v>
      </c>
      <c r="M278" s="16" t="e">
        <f t="shared" ca="1" si="63"/>
        <v>#NAME?</v>
      </c>
      <c r="N278" s="16" t="e">
        <f t="shared" ca="1" si="63"/>
        <v>#NAME?</v>
      </c>
      <c r="O278" s="17" t="e">
        <f t="shared" ca="1" si="63"/>
        <v>#NAME?</v>
      </c>
    </row>
    <row r="279" spans="1:15">
      <c r="A279" s="22" t="s">
        <v>36</v>
      </c>
      <c r="F279" s="16" t="e">
        <f t="shared" ca="1" si="64"/>
        <v>#NAME?</v>
      </c>
      <c r="G279" s="17" t="e">
        <f t="shared" ca="1" si="64"/>
        <v>#NAME?</v>
      </c>
      <c r="H279" s="15" t="e">
        <f t="shared" ca="1" si="64"/>
        <v>#NAME?</v>
      </c>
      <c r="I279" s="16" t="e">
        <f t="shared" ca="1" si="63"/>
        <v>#NAME?</v>
      </c>
      <c r="J279" s="16" t="e">
        <f t="shared" ca="1" si="63"/>
        <v>#NAME?</v>
      </c>
      <c r="K279" s="17" t="e">
        <f t="shared" ca="1" si="63"/>
        <v>#NAME?</v>
      </c>
      <c r="L279" s="16" t="e">
        <f t="shared" ca="1" si="63"/>
        <v>#NAME?</v>
      </c>
      <c r="M279" s="16" t="e">
        <f t="shared" ca="1" si="63"/>
        <v>#NAME?</v>
      </c>
      <c r="N279" s="16" t="e">
        <f t="shared" ca="1" si="63"/>
        <v>#NAME?</v>
      </c>
      <c r="O279" s="17" t="e">
        <f t="shared" ca="1" si="63"/>
        <v>#NAME?</v>
      </c>
    </row>
    <row r="280" spans="1:15">
      <c r="A280" s="10" t="s">
        <v>37</v>
      </c>
      <c r="F280" s="20" t="e">
        <f t="shared" ca="1" si="64"/>
        <v>#NAME?</v>
      </c>
      <c r="G280" s="21" t="e">
        <f t="shared" ca="1" si="64"/>
        <v>#NAME?</v>
      </c>
      <c r="H280" s="19" t="e">
        <f t="shared" ca="1" si="64"/>
        <v>#NAME?</v>
      </c>
      <c r="I280" s="20" t="e">
        <f t="shared" ca="1" si="63"/>
        <v>#NAME?</v>
      </c>
      <c r="J280" s="20" t="e">
        <f t="shared" ca="1" si="63"/>
        <v>#NAME?</v>
      </c>
      <c r="K280" s="21" t="e">
        <f t="shared" ca="1" si="63"/>
        <v>#NAME?</v>
      </c>
      <c r="L280" s="20" t="e">
        <f t="shared" ca="1" si="63"/>
        <v>#NAME?</v>
      </c>
      <c r="M280" s="20" t="e">
        <f t="shared" ca="1" si="63"/>
        <v>#NAME?</v>
      </c>
      <c r="N280" s="20" t="e">
        <f t="shared" ca="1" si="63"/>
        <v>#NAME?</v>
      </c>
      <c r="O280" s="21" t="e">
        <f t="shared" ca="1" si="63"/>
        <v>#NAME?</v>
      </c>
    </row>
  </sheetData>
  <mergeCells count="3">
    <mergeCell ref="D2:G2"/>
    <mergeCell ref="H2:K2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Financial statement</vt:lpstr>
      <vt:lpstr>Gr.lag2</vt:lpstr>
      <vt:lpstr>ikke i bruk</vt:lpstr>
      <vt:lpstr>'Financial statement'!Utskriftsområde</vt:lpstr>
      <vt:lpstr>'Financial statement'!Utskriftstitler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 Hole</dc:creator>
  <cp:lastModifiedBy>Turid Strand</cp:lastModifiedBy>
  <cp:lastPrinted>2020-10-22T08:42:38Z</cp:lastPrinted>
  <dcterms:created xsi:type="dcterms:W3CDTF">2020-09-01T12:24:36Z</dcterms:created>
  <dcterms:modified xsi:type="dcterms:W3CDTF">2020-10-22T09:24:35Z</dcterms:modified>
</cp:coreProperties>
</file>