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15" yWindow="375" windowWidth="13830" windowHeight="10500" tabRatio="887"/>
  </bookViews>
  <sheets>
    <sheet name="Index" sheetId="10551" r:id="rId1"/>
    <sheet name="Operational data" sheetId="10564" r:id="rId2"/>
    <sheet name="Quarterly information" sheetId="1" r:id="rId3"/>
    <sheet name="Net sales" sheetId="10554" r:id="rId4"/>
    <sheet name="External Net Sales" sheetId="10563" r:id="rId5"/>
    <sheet name="Operating expenses" sheetId="10548" r:id="rId6"/>
    <sheet name="EBITDA" sheetId="10556" r:id="rId7"/>
    <sheet name="EBITDA excl non-recurring i" sheetId="10557" r:id="rId8"/>
    <sheet name="EBITDA marg (%)" sheetId="10547" r:id="rId9"/>
    <sheet name="Depreciation, amortization" sheetId="10558" r:id="rId10"/>
    <sheet name="Income from associatedCompanies" sheetId="10550" r:id="rId11"/>
    <sheet name="Operating income" sheetId="10559" r:id="rId12"/>
    <sheet name="Operating inc. excl non-rec" sheetId="10560" r:id="rId13"/>
    <sheet name="Non-controlling interests" sheetId="10549" r:id="rId14"/>
    <sheet name="Capital expenditures" sheetId="10561" r:id="rId15"/>
    <sheet name="Cash Flow" sheetId="10552" r:id="rId16"/>
    <sheet name="Number of empl" sheetId="10562" r:id="rId17"/>
  </sheets>
  <definedNames>
    <definedName name="EssLatest" localSheetId="14">"P01"</definedName>
    <definedName name="EssOptions" localSheetId="14">"A1100000000011000000001100020_01000"</definedName>
    <definedName name="_xlnm.Print_Area" localSheetId="14">'Capital expenditures'!$A$2:$L$22</definedName>
    <definedName name="_xlnm.Print_Area" localSheetId="15">'Cash Flow'!$A$2:$L$21</definedName>
    <definedName name="_xlnm.Print_Area" localSheetId="9">'Depreciation, amortization'!$A$2:$L$13</definedName>
    <definedName name="_xlnm.Print_Area" localSheetId="6">EBITDA!$A$2:$L$35</definedName>
    <definedName name="_xlnm.Print_Area" localSheetId="7">'EBITDA excl non-recurring i'!$A$2:$L$35</definedName>
    <definedName name="_xlnm.Print_Area" localSheetId="8">'EBITDA marg (%)'!$A$2:$L$36</definedName>
    <definedName name="_xlnm.Print_Area" localSheetId="4">'External Net Sales'!$A$2:$L$62</definedName>
    <definedName name="_xlnm.Print_Area" localSheetId="3">'Net sales'!$A$1:$L$38</definedName>
    <definedName name="_xlnm.Print_Area" localSheetId="16">'Number of empl'!$A$2:$L$30</definedName>
    <definedName name="_xlnm.Print_Area" localSheetId="5">'Operating expenses'!$A$2:$L$25</definedName>
    <definedName name="_xlnm.Print_Area" localSheetId="12">'Operating inc. excl non-rec'!$A$2:$L$13</definedName>
    <definedName name="_xlnm.Print_Area" localSheetId="11">'Operating income'!$A$2:$L$13</definedName>
    <definedName name="_xlnm.Print_Area" localSheetId="1">'Operational data'!$A$2:$L$169</definedName>
    <definedName name="_xlnm.Print_Area" localSheetId="2">'Quarterly information'!$A$2:$L$30</definedName>
  </definedNames>
  <calcPr calcId="145621"/>
</workbook>
</file>

<file path=xl/calcChain.xml><?xml version="1.0" encoding="utf-8"?>
<calcChain xmlns="http://schemas.openxmlformats.org/spreadsheetml/2006/main">
  <c r="F34" i="10554" l="1"/>
  <c r="F19" i="10548"/>
  <c r="F9" i="10548"/>
  <c r="D12" i="10560" l="1"/>
  <c r="K12" i="10559"/>
  <c r="D11" i="10559"/>
  <c r="C8" i="10559"/>
  <c r="D9" i="1"/>
  <c r="E24" i="10557" l="1"/>
  <c r="E20" i="10557"/>
  <c r="E19" i="10557"/>
  <c r="C17" i="10557"/>
  <c r="E10" i="10557"/>
  <c r="E9" i="10557"/>
  <c r="E8" i="10557"/>
  <c r="E35" i="10556"/>
  <c r="E34" i="10556"/>
  <c r="K34" i="10556"/>
  <c r="E20" i="10556"/>
  <c r="E18" i="10556"/>
  <c r="E9" i="10556"/>
  <c r="E8" i="10556"/>
  <c r="D19" i="10548"/>
  <c r="D9" i="10548"/>
</calcChain>
</file>

<file path=xl/sharedStrings.xml><?xml version="1.0" encoding="utf-8"?>
<sst xmlns="http://schemas.openxmlformats.org/spreadsheetml/2006/main" count="768" uniqueCount="192">
  <si>
    <t>Quarterly information (The Group)</t>
  </si>
  <si>
    <t>SEK million</t>
  </si>
  <si>
    <t>Q4</t>
  </si>
  <si>
    <t>Q3</t>
  </si>
  <si>
    <t>Q2</t>
  </si>
  <si>
    <t>Q1</t>
  </si>
  <si>
    <t>Full Year</t>
  </si>
  <si>
    <t>Net sales</t>
  </si>
  <si>
    <t>EBITDA</t>
  </si>
  <si>
    <t>Depreciation, amortization and write-downs</t>
  </si>
  <si>
    <t>Income from associated companies</t>
  </si>
  <si>
    <t>Operating income</t>
  </si>
  <si>
    <t>Income after financial items</t>
  </si>
  <si>
    <t>Net income</t>
  </si>
  <si>
    <t>Investments</t>
  </si>
  <si>
    <t>Free cash flow</t>
  </si>
  <si>
    <t>Sweden</t>
  </si>
  <si>
    <t>Finland</t>
  </si>
  <si>
    <t>Eliminations</t>
  </si>
  <si>
    <t>The Group</t>
  </si>
  <si>
    <t>Norway</t>
  </si>
  <si>
    <t>Capital expenditures</t>
  </si>
  <si>
    <t>Baltic countries</t>
  </si>
  <si>
    <t xml:space="preserve">Operating income </t>
  </si>
  <si>
    <t>of which Estonia</t>
  </si>
  <si>
    <t>of which Latvia</t>
  </si>
  <si>
    <t>of which Lithuania</t>
  </si>
  <si>
    <t>Other operations</t>
  </si>
  <si>
    <t>Number of employees at the end of the period</t>
  </si>
  <si>
    <t>Eurasia</t>
  </si>
  <si>
    <t>of which Kazakhstan</t>
  </si>
  <si>
    <t>of which Azerbaijan</t>
  </si>
  <si>
    <t>of which Georgia</t>
  </si>
  <si>
    <t>of which Moldova</t>
  </si>
  <si>
    <t>Mobility Services</t>
  </si>
  <si>
    <t>Broadband Services</t>
  </si>
  <si>
    <t>of which Sweden</t>
  </si>
  <si>
    <t>of which Finland</t>
  </si>
  <si>
    <t>of which Norway</t>
  </si>
  <si>
    <t>of which Denmark</t>
  </si>
  <si>
    <t>of which Spain</t>
  </si>
  <si>
    <t>of which Russia</t>
  </si>
  <si>
    <t>of which Turkey</t>
  </si>
  <si>
    <t>* Excluding non-recurring items</t>
  </si>
  <si>
    <t>Operating income excluding non-recurring items</t>
  </si>
  <si>
    <t>Operating expenses</t>
  </si>
  <si>
    <t>CAPEX in relation to net sales (%)</t>
  </si>
  <si>
    <t>Business Area Information</t>
  </si>
  <si>
    <t>Per country</t>
  </si>
  <si>
    <t>Other countries</t>
  </si>
  <si>
    <t>Spain</t>
  </si>
  <si>
    <t>Per business area</t>
  </si>
  <si>
    <t>Quarterly information excluding non-recurring items (The Group)</t>
  </si>
  <si>
    <t>Depreciation and amortization</t>
  </si>
  <si>
    <t>of which CAPEX</t>
  </si>
  <si>
    <t>Capital expenditures in relation to net sales (%)</t>
  </si>
  <si>
    <t>1) Including customer premises equipment, materials and sub-contractors.</t>
  </si>
  <si>
    <t xml:space="preserve">of which interconnect and roaming </t>
  </si>
  <si>
    <t>2) Including network capacity.</t>
  </si>
  <si>
    <t>3) Including salaries and remuneration, employer's social security contributions, capitalized work by employees, pension expenses and other personnel expenses.</t>
  </si>
  <si>
    <r>
      <t>of which goods purchased</t>
    </r>
    <r>
      <rPr>
        <vertAlign val="superscript"/>
        <sz val="12"/>
        <rFont val="Arial"/>
        <family val="2"/>
      </rPr>
      <t>1</t>
    </r>
  </si>
  <si>
    <r>
      <t>of which other network expenses</t>
    </r>
    <r>
      <rPr>
        <vertAlign val="superscript"/>
        <sz val="12"/>
        <rFont val="Arial"/>
        <family val="2"/>
      </rPr>
      <t>2</t>
    </r>
  </si>
  <si>
    <r>
      <t>of which personnel expenses</t>
    </r>
    <r>
      <rPr>
        <vertAlign val="superscript"/>
        <sz val="12"/>
        <rFont val="Arial"/>
        <family val="2"/>
      </rPr>
      <t>3</t>
    </r>
  </si>
  <si>
    <r>
      <t>of which marketing expenses</t>
    </r>
    <r>
      <rPr>
        <vertAlign val="superscript"/>
        <sz val="12"/>
        <rFont val="Arial"/>
        <family val="2"/>
      </rPr>
      <t>4</t>
    </r>
  </si>
  <si>
    <t xml:space="preserve">4) Including advertising expenses, sales commmission, equipment subsidies and other marketing expenses. </t>
  </si>
  <si>
    <t>Other subsidiaries</t>
  </si>
  <si>
    <t>of which Uzbekistan</t>
  </si>
  <si>
    <t>of which Tajikistan</t>
  </si>
  <si>
    <t>EBITDA excluding non-recurring items</t>
  </si>
  <si>
    <t>TEO Group, Lithuania</t>
  </si>
  <si>
    <t>LMT Group, Latvia</t>
  </si>
  <si>
    <t>Eesti Telekom Group, Estonia*</t>
  </si>
  <si>
    <t>Fintur operations, Eurasia**</t>
  </si>
  <si>
    <t>not reviewed by auditors</t>
  </si>
  <si>
    <t>Index of sheets</t>
  </si>
  <si>
    <t>Quarterly information</t>
  </si>
  <si>
    <t>EBITDA excl non-recurring items</t>
  </si>
  <si>
    <t>EBITDA margin (%)</t>
  </si>
  <si>
    <t>Depreciation, amortization</t>
  </si>
  <si>
    <t>Income from Associated Companies</t>
  </si>
  <si>
    <t>Operating Income</t>
  </si>
  <si>
    <t>Cash Flow</t>
  </si>
  <si>
    <t>Number of employees</t>
  </si>
  <si>
    <t>Contact information:</t>
  </si>
  <si>
    <t>TeliaSonera AB / Investor Relations</t>
  </si>
  <si>
    <t>Dividends received from associated companies</t>
  </si>
  <si>
    <t xml:space="preserve">Interest paid (net) </t>
  </si>
  <si>
    <t>Income taxes paid</t>
  </si>
  <si>
    <t xml:space="preserve">Payment of restructuring provisions </t>
  </si>
  <si>
    <t xml:space="preserve">Difference between paid/recorded pensions </t>
  </si>
  <si>
    <t xml:space="preserve">Changes in working capital and other items, net </t>
  </si>
  <si>
    <t>Cash flow from operating activities</t>
  </si>
  <si>
    <t>Cash CAPEX</t>
  </si>
  <si>
    <t>Cash flow from other investing activities</t>
  </si>
  <si>
    <t>Cash flow before financing activities</t>
  </si>
  <si>
    <t>Cash flow from financing activities</t>
  </si>
  <si>
    <t>Eurasian countries *</t>
  </si>
  <si>
    <r>
      <t xml:space="preserve">Other operations </t>
    </r>
    <r>
      <rPr>
        <sz val="12"/>
        <rFont val="Arial"/>
        <family val="2"/>
      </rPr>
      <t>²</t>
    </r>
  </si>
  <si>
    <t>of which Nepal</t>
  </si>
  <si>
    <t xml:space="preserve">of which IT expenses </t>
  </si>
  <si>
    <t xml:space="preserve">of which other operating expenses </t>
  </si>
  <si>
    <t>2) Other operations comprise TeliaSonera Holding, Corporate functions and Other Business Services. Other Business Services is responsible for sales and production of managed-services solutions to business customers.</t>
  </si>
  <si>
    <t xml:space="preserve">of which rents </t>
  </si>
  <si>
    <t xml:space="preserve">of which consultant excl. IT </t>
  </si>
  <si>
    <t>EBITDA* margin (%)</t>
  </si>
  <si>
    <t>Statement of Cash Flows</t>
  </si>
  <si>
    <t>Operating Inc. excl non-rec</t>
  </si>
  <si>
    <t>1) Includes sales of fixed communications services to external customers in the operator segment in the Nordic countries and carrier operations sales.</t>
  </si>
  <si>
    <t>Page</t>
  </si>
  <si>
    <t>Addressable expenses</t>
  </si>
  <si>
    <t>* The second quarter (Q2) values are influenced by tax on dividends.</t>
  </si>
  <si>
    <t>External Net sales by product segments</t>
  </si>
  <si>
    <t>2) End-user broadband access and other broadband related applications and services, including VoIP and TV, and IP services to corporate customers, including IP-VPN.</t>
  </si>
  <si>
    <t>3) End-user outgoing and incoming traffic revenues, subscription fees and customer equipment and including, traditional datacom services (Datapack, Datex, ATM etc), dial-up and leased lines.</t>
  </si>
  <si>
    <t>4) Wholesale subscriptions and wholesale voice traffic revenues.</t>
  </si>
  <si>
    <r>
      <t xml:space="preserve">        of which non-voice</t>
    </r>
    <r>
      <rPr>
        <vertAlign val="superscript"/>
        <sz val="12"/>
        <rFont val="Arial"/>
        <family val="2"/>
      </rPr>
      <t xml:space="preserve">1 </t>
    </r>
    <r>
      <rPr>
        <sz val="12"/>
        <rFont val="Arial"/>
        <family val="2"/>
      </rPr>
      <t>(%)</t>
    </r>
  </si>
  <si>
    <r>
      <t xml:space="preserve">        of which broadband and IP services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(%)</t>
    </r>
  </si>
  <si>
    <r>
      <t xml:space="preserve">        of which traditional fixed line services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(%)</t>
    </r>
  </si>
  <si>
    <t>1) End-user SMS, MMS, mobile data, content and other value added services, excl. Machine to Machine,  in relation to traffic charges, subscription fees, interconnect and non-voice.</t>
  </si>
  <si>
    <t>External Net Sales</t>
  </si>
  <si>
    <t>of which non-controlling interests</t>
  </si>
  <si>
    <t>Net income attributable to non-controlling interests</t>
  </si>
  <si>
    <t>Non-controlling interests</t>
  </si>
  <si>
    <t>Earnings per share (SEK)</t>
  </si>
  <si>
    <t>Fredrik Johansson</t>
  </si>
  <si>
    <t>fredrik.f.johansson@teliasonera.com</t>
  </si>
  <si>
    <t>Tel. +46 705 10 10 22</t>
  </si>
  <si>
    <t>Operational data</t>
  </si>
  <si>
    <t>Total subscriptions ('000)</t>
  </si>
  <si>
    <t xml:space="preserve">  of which, pre-paid cards</t>
  </si>
  <si>
    <t xml:space="preserve">   of which, pre-paid cards</t>
  </si>
  <si>
    <t>Minutes of use (min/month)</t>
  </si>
  <si>
    <t>ARPU (SEK/month)</t>
  </si>
  <si>
    <t xml:space="preserve">   subscriptions ARPU (SEK/month)</t>
  </si>
  <si>
    <t xml:space="preserve">   pre-paid cards ARPU (SEK/month)</t>
  </si>
  <si>
    <t xml:space="preserve">Blended churn (%) </t>
  </si>
  <si>
    <t>ARPU (EUR/month)</t>
  </si>
  <si>
    <t xml:space="preserve">   subscriptions ARPU (EUR/month)</t>
  </si>
  <si>
    <t xml:space="preserve">   pre-paid cards ARPU (EUR/month)</t>
  </si>
  <si>
    <t>ARPU (NOK/month)</t>
  </si>
  <si>
    <t xml:space="preserve">   subscriptions ARPU (NOK/month)</t>
  </si>
  <si>
    <t xml:space="preserve">   pre-paid cards ARPU (NOK/month)</t>
  </si>
  <si>
    <t>ARPU (DKK/month)</t>
  </si>
  <si>
    <t xml:space="preserve">   subscriptions ARPU (DKK/month)</t>
  </si>
  <si>
    <t xml:space="preserve">   pre-paid cards ARPU (DKK/month)</t>
  </si>
  <si>
    <t>ARPU (LTL/month)</t>
  </si>
  <si>
    <t xml:space="preserve">   subscriptions ARPU (LTL/month)</t>
  </si>
  <si>
    <t xml:space="preserve">   pre-paid cards ARPU (LTL/month)</t>
  </si>
  <si>
    <t>MoU - calculated excluding Machine to Machine and Mobile Broadband subscriptions and traffic minutes from subscriptions via Service Providers and visitors' roaming.</t>
  </si>
  <si>
    <t>ARPU - calculated excluding sales from Machine to Machine, Service Providers and visitors' roaming.</t>
  </si>
  <si>
    <t>Churn% - calculated excluding Machine to Machine subscriptions, starting from Q1-2010</t>
  </si>
  <si>
    <t>Broadband, subscriptions ('000)</t>
  </si>
  <si>
    <t>Fixed voice, PSTN/Centrex/ISDN-subscriptions ('000)</t>
  </si>
  <si>
    <t>VoIP, subscriptions ('000)</t>
  </si>
  <si>
    <t>TV, subscriptions ('000) 1)</t>
  </si>
  <si>
    <t>Broadband ARPU (SEK/month)</t>
  </si>
  <si>
    <t xml:space="preserve">   of which PSTN-subscription customers ('000)</t>
  </si>
  <si>
    <t>Fixed voice, outgoing call minutes (millions)</t>
  </si>
  <si>
    <t>TV, subscriptions ('000)</t>
  </si>
  <si>
    <t>Wholesale PSTN-subscriptions ('000)</t>
  </si>
  <si>
    <t>Wholesale copper accesses, LLUB ('000)</t>
  </si>
  <si>
    <t>Broadband ARPU (EUR/month)</t>
  </si>
  <si>
    <t>Fixed voice, PSTN/ISDN-subscriptions ('000)</t>
  </si>
  <si>
    <t>Broadband ARPU (NOK/month)</t>
  </si>
  <si>
    <t>Broadband ARPU (DKK/month)</t>
  </si>
  <si>
    <t>Broadband ARPU (LTL/month)</t>
  </si>
  <si>
    <t>1) Including IPTV and cable TV subscriptions</t>
  </si>
  <si>
    <t>Associated companies</t>
  </si>
  <si>
    <t>Fixed voice, PSTN/ISDN-subscriptions Latvia ('000)</t>
  </si>
  <si>
    <t>Broadband, subscriptions Latvia ('000)</t>
  </si>
  <si>
    <t>VoIP, subscriptions Latvia ('000)</t>
  </si>
  <si>
    <t>TV, subscriptions Latvia ('000)</t>
  </si>
  <si>
    <t>Mobile subscriptions ('000)</t>
  </si>
  <si>
    <t>Mobile subscriptions, Russia ('000)</t>
  </si>
  <si>
    <t>Mobile subscriptions, Turkey ('000)</t>
  </si>
  <si>
    <t>Mobile subscriptions, Ukraine ('000)</t>
  </si>
  <si>
    <t>Operational data &amp; Historical Financial Information</t>
  </si>
  <si>
    <r>
      <t>Other operations and corporate</t>
    </r>
    <r>
      <rPr>
        <vertAlign val="superscript"/>
        <sz val="10"/>
        <rFont val="Arial"/>
        <family val="2"/>
      </rPr>
      <t>**</t>
    </r>
  </si>
  <si>
    <r>
      <t xml:space="preserve">  At the end of the period</t>
    </r>
    <r>
      <rPr>
        <b/>
        <vertAlign val="superscript"/>
        <sz val="10"/>
        <rFont val="Arial"/>
        <family val="2"/>
      </rPr>
      <t>**</t>
    </r>
  </si>
  <si>
    <r>
      <t>Denmark</t>
    </r>
    <r>
      <rPr>
        <vertAlign val="superscript"/>
        <sz val="10"/>
        <rFont val="Arial"/>
        <family val="2"/>
      </rPr>
      <t>**</t>
    </r>
  </si>
  <si>
    <t>of which property expenses</t>
  </si>
  <si>
    <t>** Operations in Kazakhstan, Azerbaijan, Uzbekistan, Georgia, Moldova, Tajikistan and Nepal.</t>
  </si>
  <si>
    <t>* Operations in Kazakhstan, Azerbaijan, Uzbekistan, Georgia, Moldova, Tajikistan and  Nepal.</t>
  </si>
  <si>
    <t>2 -4</t>
  </si>
  <si>
    <t>of which International Carrier</t>
  </si>
  <si>
    <r>
      <t xml:space="preserve">        of which voice</t>
    </r>
    <r>
      <rPr>
        <vertAlign val="superscript"/>
        <sz val="12"/>
        <rFont val="Arial"/>
        <family val="2"/>
      </rPr>
      <t xml:space="preserve">4 </t>
    </r>
    <r>
      <rPr>
        <sz val="12"/>
        <rFont val="Arial"/>
        <family val="2"/>
      </rPr>
      <t>(%)</t>
    </r>
  </si>
  <si>
    <t xml:space="preserve">        of which wholesale and other (%)</t>
  </si>
  <si>
    <t>0</t>
  </si>
  <si>
    <t>Cash flow for the period</t>
  </si>
  <si>
    <t>Operating expenses excluding non recurring items (The Group)</t>
  </si>
  <si>
    <t>-</t>
  </si>
  <si>
    <t>Restated presentation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</si>
</sst>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#,##0.0"/>
    <numFmt numFmtId="165" formatCode="0.0%"/>
    <numFmt numFmtId="166" formatCode="0.0"/>
    <numFmt numFmtId="167" formatCode="\ #,##0;[Red]\-#,##0"/>
    <numFmt numFmtId="168" formatCode="0.00000%"/>
  </numFmts>
  <fonts count="50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Helv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color indexed="48"/>
      <name val="Arial"/>
      <family val="2"/>
    </font>
    <font>
      <strike/>
      <sz val="8"/>
      <color indexed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trike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Univers"/>
    </font>
    <font>
      <sz val="9"/>
      <name val="Times New Roman"/>
      <family val="1"/>
    </font>
    <font>
      <sz val="9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indexed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9" fillId="0" borderId="0"/>
    <xf numFmtId="0" fontId="1" fillId="0" borderId="0"/>
    <xf numFmtId="9" fontId="1" fillId="0" borderId="0" applyFont="0" applyFill="0" applyBorder="0" applyAlignment="0" applyProtection="0"/>
    <xf numFmtId="167" fontId="18" fillId="2" borderId="0"/>
    <xf numFmtId="0" fontId="40" fillId="0" borderId="0"/>
    <xf numFmtId="0" fontId="5" fillId="0" borderId="0"/>
    <xf numFmtId="41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0" fontId="1" fillId="0" borderId="0"/>
  </cellStyleXfs>
  <cellXfs count="508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3" fillId="0" borderId="1" xfId="0" quotePrefix="1" applyFont="1" applyBorder="1" applyAlignment="1">
      <alignment horizontal="right"/>
    </xf>
    <xf numFmtId="0" fontId="9" fillId="0" borderId="0" xfId="0" applyFont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9" fillId="0" borderId="0" xfId="0" applyNumberFormat="1" applyFont="1" applyBorder="1"/>
    <xf numFmtId="3" fontId="7" fillId="0" borderId="0" xfId="0" applyNumberFormat="1" applyFont="1"/>
    <xf numFmtId="3" fontId="9" fillId="0" borderId="5" xfId="0" applyNumberFormat="1" applyFont="1" applyBorder="1"/>
    <xf numFmtId="3" fontId="9" fillId="0" borderId="6" xfId="0" applyNumberFormat="1" applyFont="1" applyBorder="1"/>
    <xf numFmtId="3" fontId="9" fillId="0" borderId="6" xfId="0" applyNumberFormat="1" applyFont="1" applyFill="1" applyBorder="1"/>
    <xf numFmtId="3" fontId="9" fillId="0" borderId="0" xfId="0" applyNumberFormat="1" applyFont="1" applyFill="1" applyBorder="1"/>
    <xf numFmtId="165" fontId="9" fillId="0" borderId="6" xfId="5" applyNumberFormat="1" applyFont="1" applyFill="1" applyBorder="1"/>
    <xf numFmtId="3" fontId="9" fillId="0" borderId="2" xfId="0" applyNumberFormat="1" applyFont="1" applyBorder="1"/>
    <xf numFmtId="3" fontId="9" fillId="0" borderId="8" xfId="0" applyNumberFormat="1" applyFont="1" applyBorder="1"/>
    <xf numFmtId="3" fontId="9" fillId="0" borderId="8" xfId="0" applyNumberFormat="1" applyFont="1" applyFill="1" applyBorder="1"/>
    <xf numFmtId="0" fontId="9" fillId="0" borderId="4" xfId="0" applyFont="1" applyBorder="1"/>
    <xf numFmtId="0" fontId="9" fillId="0" borderId="0" xfId="0" applyFont="1" applyBorder="1"/>
    <xf numFmtId="3" fontId="9" fillId="0" borderId="6" xfId="0" applyNumberFormat="1" applyFont="1" applyFill="1" applyBorder="1" applyAlignment="1">
      <alignment horizontal="right"/>
    </xf>
    <xf numFmtId="3" fontId="9" fillId="0" borderId="5" xfId="0" applyNumberFormat="1" applyFont="1" applyBorder="1" applyAlignment="1"/>
    <xf numFmtId="3" fontId="9" fillId="0" borderId="0" xfId="0" applyNumberFormat="1" applyFont="1" applyBorder="1" applyAlignment="1"/>
    <xf numFmtId="3" fontId="9" fillId="0" borderId="6" xfId="0" applyNumberFormat="1" applyFont="1" applyBorder="1" applyAlignment="1"/>
    <xf numFmtId="3" fontId="9" fillId="0" borderId="6" xfId="0" applyNumberFormat="1" applyFont="1" applyBorder="1" applyAlignment="1">
      <alignment vertical="top" wrapText="1"/>
    </xf>
    <xf numFmtId="3" fontId="9" fillId="0" borderId="0" xfId="0" applyNumberFormat="1" applyFont="1" applyFill="1" applyBorder="1" applyAlignment="1"/>
    <xf numFmtId="3" fontId="9" fillId="0" borderId="6" xfId="0" applyNumberFormat="1" applyFont="1" applyFill="1" applyBorder="1" applyAlignment="1"/>
    <xf numFmtId="3" fontId="3" fillId="0" borderId="0" xfId="0" applyNumberFormat="1" applyFont="1" applyFill="1" applyBorder="1" applyAlignment="1">
      <alignment wrapText="1"/>
    </xf>
    <xf numFmtId="3" fontId="3" fillId="0" borderId="6" xfId="0" applyNumberFormat="1" applyFont="1" applyFill="1" applyBorder="1" applyAlignment="1">
      <alignment wrapText="1"/>
    </xf>
    <xf numFmtId="3" fontId="9" fillId="0" borderId="0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3" fontId="9" fillId="0" borderId="6" xfId="0" applyNumberFormat="1" applyFont="1" applyBorder="1" applyAlignment="1">
      <alignment wrapText="1"/>
    </xf>
    <xf numFmtId="3" fontId="3" fillId="0" borderId="0" xfId="0" applyNumberFormat="1" applyFont="1" applyFill="1" applyBorder="1" applyAlignment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/>
    <xf numFmtId="3" fontId="9" fillId="0" borderId="0" xfId="0" applyNumberFormat="1" applyFont="1" applyBorder="1" applyAlignment="1">
      <alignment vertical="top" wrapText="1"/>
    </xf>
    <xf numFmtId="3" fontId="3" fillId="0" borderId="2" xfId="0" applyNumberFormat="1" applyFont="1" applyFill="1" applyBorder="1" applyAlignment="1"/>
    <xf numFmtId="3" fontId="9" fillId="0" borderId="0" xfId="0" applyNumberFormat="1" applyFont="1"/>
    <xf numFmtId="0" fontId="11" fillId="0" borderId="0" xfId="0" applyFont="1"/>
    <xf numFmtId="0" fontId="7" fillId="0" borderId="0" xfId="0" applyFont="1" applyFill="1"/>
    <xf numFmtId="0" fontId="10" fillId="0" borderId="0" xfId="0" applyFont="1" applyAlignment="1"/>
    <xf numFmtId="0" fontId="9" fillId="0" borderId="0" xfId="0" quotePrefix="1" applyFont="1"/>
    <xf numFmtId="3" fontId="9" fillId="0" borderId="11" xfId="0" applyNumberFormat="1" applyFont="1" applyFill="1" applyBorder="1" applyAlignment="1"/>
    <xf numFmtId="0" fontId="9" fillId="0" borderId="9" xfId="0" applyFont="1" applyBorder="1"/>
    <xf numFmtId="3" fontId="3" fillId="0" borderId="6" xfId="0" applyNumberFormat="1" applyFont="1" applyFill="1" applyBorder="1" applyAlignment="1"/>
    <xf numFmtId="3" fontId="3" fillId="0" borderId="8" xfId="0" applyNumberFormat="1" applyFont="1" applyFill="1" applyBorder="1" applyAlignment="1"/>
    <xf numFmtId="3" fontId="9" fillId="0" borderId="9" xfId="0" applyNumberFormat="1" applyFont="1" applyFill="1" applyBorder="1"/>
    <xf numFmtId="0" fontId="3" fillId="0" borderId="4" xfId="0" applyFont="1" applyFill="1" applyBorder="1"/>
    <xf numFmtId="165" fontId="9" fillId="0" borderId="6" xfId="5" applyNumberFormat="1" applyFont="1" applyFill="1" applyBorder="1" applyAlignment="1"/>
    <xf numFmtId="165" fontId="9" fillId="0" borderId="6" xfId="5" applyNumberFormat="1" applyFont="1" applyFill="1" applyBorder="1" applyAlignment="1">
      <alignment wrapText="1"/>
    </xf>
    <xf numFmtId="0" fontId="3" fillId="0" borderId="10" xfId="0" applyFont="1" applyFill="1" applyBorder="1"/>
    <xf numFmtId="0" fontId="7" fillId="0" borderId="0" xfId="0" applyFont="1" applyBorder="1"/>
    <xf numFmtId="0" fontId="13" fillId="0" borderId="0" xfId="2" applyFont="1"/>
    <xf numFmtId="0" fontId="13" fillId="0" borderId="0" xfId="2" applyFont="1" applyFill="1"/>
    <xf numFmtId="0" fontId="13" fillId="0" borderId="0" xfId="0" applyFont="1" applyFill="1" applyBorder="1" applyAlignment="1"/>
    <xf numFmtId="0" fontId="9" fillId="0" borderId="0" xfId="0" applyFont="1" applyBorder="1" applyAlignment="1">
      <alignment horizontal="left" wrapText="1" indent="2"/>
    </xf>
    <xf numFmtId="0" fontId="15" fillId="0" borderId="0" xfId="0" applyFont="1" applyFill="1"/>
    <xf numFmtId="0" fontId="9" fillId="0" borderId="8" xfId="0" applyFont="1" applyBorder="1"/>
    <xf numFmtId="0" fontId="3" fillId="0" borderId="6" xfId="0" applyFont="1" applyBorder="1" applyAlignment="1"/>
    <xf numFmtId="0" fontId="9" fillId="0" borderId="6" xfId="0" applyFont="1" applyBorder="1" applyAlignment="1">
      <alignment horizontal="left" indent="2"/>
    </xf>
    <xf numFmtId="0" fontId="9" fillId="0" borderId="6" xfId="0" applyFont="1" applyBorder="1" applyAlignment="1">
      <alignment horizontal="left" vertical="top" wrapText="1" indent="2"/>
    </xf>
    <xf numFmtId="0" fontId="9" fillId="0" borderId="6" xfId="0" applyFont="1" applyBorder="1" applyAlignment="1">
      <alignment horizontal="left" wrapText="1" indent="2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/>
    <xf numFmtId="0" fontId="3" fillId="0" borderId="9" xfId="0" applyFont="1" applyBorder="1"/>
    <xf numFmtId="0" fontId="9" fillId="0" borderId="6" xfId="0" applyFont="1" applyBorder="1"/>
    <xf numFmtId="0" fontId="9" fillId="0" borderId="6" xfId="0" applyFont="1" applyBorder="1" applyAlignment="1"/>
    <xf numFmtId="0" fontId="9" fillId="0" borderId="6" xfId="0" applyFont="1" applyBorder="1" applyAlignment="1">
      <alignment wrapText="1"/>
    </xf>
    <xf numFmtId="0" fontId="9" fillId="0" borderId="8" xfId="0" applyFont="1" applyBorder="1" applyAlignment="1"/>
    <xf numFmtId="0" fontId="9" fillId="0" borderId="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3" fillId="0" borderId="6" xfId="0" applyFont="1" applyBorder="1"/>
    <xf numFmtId="0" fontId="3" fillId="0" borderId="9" xfId="0" applyFont="1" applyBorder="1" applyAlignment="1"/>
    <xf numFmtId="0" fontId="3" fillId="0" borderId="9" xfId="0" applyFont="1" applyFill="1" applyBorder="1"/>
    <xf numFmtId="0" fontId="9" fillId="0" borderId="6" xfId="0" applyFont="1" applyBorder="1" applyAlignment="1">
      <alignment vertical="top" wrapText="1"/>
    </xf>
    <xf numFmtId="3" fontId="7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Fill="1"/>
    <xf numFmtId="0" fontId="17" fillId="0" borderId="0" xfId="0" applyFont="1" applyFill="1"/>
    <xf numFmtId="0" fontId="9" fillId="0" borderId="9" xfId="0" applyFont="1" applyFill="1" applyBorder="1"/>
    <xf numFmtId="0" fontId="9" fillId="0" borderId="8" xfId="0" applyFont="1" applyFill="1" applyBorder="1"/>
    <xf numFmtId="0" fontId="9" fillId="0" borderId="6" xfId="0" applyFont="1" applyFill="1" applyBorder="1"/>
    <xf numFmtId="3" fontId="3" fillId="0" borderId="8" xfId="0" applyNumberFormat="1" applyFont="1" applyFill="1" applyBorder="1" applyAlignment="1">
      <alignment wrapText="1"/>
    </xf>
    <xf numFmtId="3" fontId="3" fillId="0" borderId="10" xfId="0" applyNumberFormat="1" applyFont="1" applyFill="1" applyBorder="1"/>
    <xf numFmtId="3" fontId="3" fillId="0" borderId="9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/>
    <xf numFmtId="3" fontId="9" fillId="0" borderId="5" xfId="0" applyNumberFormat="1" applyFont="1" applyFill="1" applyBorder="1" applyAlignment="1"/>
    <xf numFmtId="3" fontId="9" fillId="0" borderId="5" xfId="0" applyNumberFormat="1" applyFont="1" applyFill="1" applyBorder="1" applyAlignment="1">
      <alignment wrapText="1"/>
    </xf>
    <xf numFmtId="3" fontId="3" fillId="0" borderId="5" xfId="0" applyNumberFormat="1" applyFont="1" applyFill="1" applyBorder="1" applyAlignment="1">
      <alignment wrapText="1"/>
    </xf>
    <xf numFmtId="3" fontId="3" fillId="0" borderId="7" xfId="0" applyNumberFormat="1" applyFont="1" applyFill="1" applyBorder="1" applyAlignment="1"/>
    <xf numFmtId="0" fontId="18" fillId="0" borderId="0" xfId="0" applyFont="1" applyFill="1"/>
    <xf numFmtId="0" fontId="19" fillId="0" borderId="0" xfId="0" applyFont="1" applyFill="1"/>
    <xf numFmtId="3" fontId="9" fillId="0" borderId="5" xfId="0" quotePrefix="1" applyNumberFormat="1" applyFont="1" applyFill="1" applyBorder="1"/>
    <xf numFmtId="0" fontId="2" fillId="0" borderId="0" xfId="1" applyAlignment="1" applyProtection="1"/>
    <xf numFmtId="0" fontId="20" fillId="0" borderId="0" xfId="0" applyFont="1" applyFill="1"/>
    <xf numFmtId="3" fontId="3" fillId="0" borderId="4" xfId="0" applyNumberFormat="1" applyFont="1" applyFill="1" applyBorder="1"/>
    <xf numFmtId="3" fontId="9" fillId="0" borderId="0" xfId="0" quotePrefix="1" applyNumberFormat="1" applyFont="1" applyFill="1" applyBorder="1"/>
    <xf numFmtId="3" fontId="3" fillId="0" borderId="4" xfId="0" applyNumberFormat="1" applyFont="1" applyBorder="1"/>
    <xf numFmtId="3" fontId="11" fillId="0" borderId="0" xfId="0" applyNumberFormat="1" applyFont="1" applyBorder="1"/>
    <xf numFmtId="0" fontId="9" fillId="0" borderId="0" xfId="0" applyFont="1" applyBorder="1" applyAlignment="1">
      <alignment horizontal="left" indent="1"/>
    </xf>
    <xf numFmtId="3" fontId="3" fillId="0" borderId="6" xfId="0" applyNumberFormat="1" applyFont="1" applyBorder="1"/>
    <xf numFmtId="3" fontId="3" fillId="0" borderId="9" xfId="0" applyNumberFormat="1" applyFont="1" applyBorder="1"/>
    <xf numFmtId="3" fontId="9" fillId="0" borderId="5" xfId="0" applyNumberFormat="1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0" fontId="8" fillId="0" borderId="0" xfId="0" applyFont="1" applyAlignment="1"/>
    <xf numFmtId="0" fontId="2" fillId="0" borderId="0" xfId="1" applyFont="1" applyAlignment="1" applyProtection="1"/>
    <xf numFmtId="0" fontId="21" fillId="0" borderId="0" xfId="0" applyFont="1" applyFill="1"/>
    <xf numFmtId="3" fontId="3" fillId="0" borderId="1" xfId="0" applyNumberFormat="1" applyFont="1" applyBorder="1" applyAlignment="1"/>
    <xf numFmtId="3" fontId="9" fillId="0" borderId="11" xfId="0" applyNumberFormat="1" applyFont="1" applyBorder="1" applyAlignment="1"/>
    <xf numFmtId="3" fontId="9" fillId="0" borderId="3" xfId="0" applyNumberFormat="1" applyFont="1" applyFill="1" applyBorder="1" applyAlignment="1"/>
    <xf numFmtId="3" fontId="9" fillId="0" borderId="11" xfId="0" applyNumberFormat="1" applyFont="1" applyBorder="1" applyAlignment="1">
      <alignment wrapText="1"/>
    </xf>
    <xf numFmtId="3" fontId="9" fillId="0" borderId="3" xfId="0" applyNumberFormat="1" applyFont="1" applyBorder="1"/>
    <xf numFmtId="3" fontId="3" fillId="0" borderId="11" xfId="0" applyNumberFormat="1" applyFont="1" applyBorder="1"/>
    <xf numFmtId="3" fontId="3" fillId="0" borderId="10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9" xfId="0" applyNumberFormat="1" applyFont="1" applyFill="1" applyBorder="1" applyAlignment="1"/>
    <xf numFmtId="3" fontId="9" fillId="0" borderId="5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9" fontId="9" fillId="0" borderId="5" xfId="0" applyNumberFormat="1" applyFont="1" applyFill="1" applyBorder="1" applyAlignment="1">
      <alignment horizontal="right"/>
    </xf>
    <xf numFmtId="9" fontId="9" fillId="0" borderId="0" xfId="0" applyNumberFormat="1" applyFont="1" applyFill="1" applyBorder="1" applyAlignment="1">
      <alignment horizontal="right"/>
    </xf>
    <xf numFmtId="9" fontId="9" fillId="0" borderId="11" xfId="5" applyFont="1" applyFill="1" applyBorder="1" applyAlignment="1"/>
    <xf numFmtId="3" fontId="9" fillId="0" borderId="5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3" fontId="9" fillId="0" borderId="11" xfId="0" applyNumberFormat="1" applyFont="1" applyFill="1" applyBorder="1" applyAlignment="1">
      <alignment wrapText="1"/>
    </xf>
    <xf numFmtId="3" fontId="9" fillId="0" borderId="5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 wrapText="1"/>
    </xf>
    <xf numFmtId="3" fontId="9" fillId="0" borderId="6" xfId="0" applyNumberFormat="1" applyFont="1" applyFill="1" applyBorder="1" applyAlignment="1">
      <alignment horizontal="right" wrapText="1"/>
    </xf>
    <xf numFmtId="9" fontId="9" fillId="0" borderId="11" xfId="5" applyFont="1" applyFill="1" applyBorder="1" applyAlignment="1">
      <alignment wrapText="1"/>
    </xf>
    <xf numFmtId="3" fontId="9" fillId="0" borderId="11" xfId="0" applyNumberFormat="1" applyFont="1" applyFill="1" applyBorder="1" applyAlignment="1">
      <alignment horizontal="right" wrapText="1"/>
    </xf>
    <xf numFmtId="9" fontId="9" fillId="0" borderId="11" xfId="5" applyFont="1" applyFill="1" applyBorder="1" applyAlignment="1">
      <alignment horizontal="right" wrapText="1"/>
    </xf>
    <xf numFmtId="3" fontId="3" fillId="0" borderId="5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3" fillId="0" borderId="11" xfId="0" applyNumberFormat="1" applyFont="1" applyFill="1" applyBorder="1" applyAlignment="1"/>
    <xf numFmtId="9" fontId="9" fillId="0" borderId="5" xfId="5" applyNumberFormat="1" applyFont="1" applyFill="1" applyBorder="1" applyAlignment="1">
      <alignment horizontal="right"/>
    </xf>
    <xf numFmtId="9" fontId="9" fillId="0" borderId="0" xfId="5" applyNumberFormat="1" applyFont="1" applyFill="1" applyBorder="1" applyAlignment="1">
      <alignment horizontal="right"/>
    </xf>
    <xf numFmtId="3" fontId="9" fillId="0" borderId="11" xfId="0" applyNumberFormat="1" applyFont="1" applyFill="1" applyBorder="1" applyAlignment="1">
      <alignment horizontal="right"/>
    </xf>
    <xf numFmtId="9" fontId="9" fillId="0" borderId="11" xfId="5" applyFont="1" applyFill="1" applyBorder="1" applyAlignment="1">
      <alignment horizontal="right"/>
    </xf>
    <xf numFmtId="9" fontId="9" fillId="0" borderId="6" xfId="5" applyFont="1" applyFill="1" applyBorder="1" applyAlignment="1">
      <alignment horizontal="right"/>
    </xf>
    <xf numFmtId="9" fontId="9" fillId="0" borderId="5" xfId="5" applyFont="1" applyFill="1" applyBorder="1" applyAlignment="1">
      <alignment horizontal="right"/>
    </xf>
    <xf numFmtId="9" fontId="9" fillId="0" borderId="0" xfId="5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/>
    <xf numFmtId="0" fontId="2" fillId="0" borderId="0" xfId="1" applyFill="1" applyAlignment="1" applyProtection="1"/>
    <xf numFmtId="4" fontId="9" fillId="0" borderId="6" xfId="0" applyNumberFormat="1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3" fontId="16" fillId="0" borderId="11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16" fillId="0" borderId="11" xfId="0" applyFont="1" applyFill="1" applyBorder="1"/>
    <xf numFmtId="3" fontId="16" fillId="0" borderId="0" xfId="0" applyNumberFormat="1" applyFont="1" applyFill="1" applyBorder="1" applyAlignment="1">
      <alignment horizontal="right" vertical="top" wrapText="1"/>
    </xf>
    <xf numFmtId="3" fontId="16" fillId="0" borderId="6" xfId="0" applyNumberFormat="1" applyFont="1" applyFill="1" applyBorder="1" applyAlignment="1">
      <alignment horizontal="right" vertical="top" wrapText="1"/>
    </xf>
    <xf numFmtId="3" fontId="16" fillId="0" borderId="5" xfId="0" applyNumberFormat="1" applyFont="1" applyFill="1" applyBorder="1" applyAlignment="1">
      <alignment horizontal="right" vertical="top" wrapText="1"/>
    </xf>
    <xf numFmtId="3" fontId="16" fillId="0" borderId="11" xfId="0" applyNumberFormat="1" applyFont="1" applyFill="1" applyBorder="1" applyAlignment="1">
      <alignment horizontal="right" vertical="top" wrapText="1"/>
    </xf>
    <xf numFmtId="3" fontId="16" fillId="0" borderId="2" xfId="0" applyNumberFormat="1" applyFont="1" applyFill="1" applyBorder="1" applyAlignment="1">
      <alignment horizontal="right"/>
    </xf>
    <xf numFmtId="3" fontId="16" fillId="0" borderId="8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0" fontId="25" fillId="0" borderId="0" xfId="4" applyFont="1" applyFill="1" applyBorder="1"/>
    <xf numFmtId="0" fontId="16" fillId="0" borderId="2" xfId="0" applyFont="1" applyFill="1" applyBorder="1" applyAlignment="1">
      <alignment horizontal="right"/>
    </xf>
    <xf numFmtId="3" fontId="24" fillId="0" borderId="6" xfId="0" applyNumberFormat="1" applyFont="1" applyFill="1" applyBorder="1" applyAlignment="1">
      <alignment horizontal="right"/>
    </xf>
    <xf numFmtId="3" fontId="24" fillId="0" borderId="5" xfId="0" applyNumberFormat="1" applyFont="1" applyFill="1" applyBorder="1" applyAlignment="1">
      <alignment horizontal="right"/>
    </xf>
    <xf numFmtId="3" fontId="24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/>
    <xf numFmtId="0" fontId="26" fillId="0" borderId="0" xfId="0" applyFont="1" applyFill="1" applyBorder="1"/>
    <xf numFmtId="0" fontId="16" fillId="0" borderId="11" xfId="0" applyFont="1" applyFill="1" applyBorder="1" applyAlignment="1">
      <alignment horizontal="left" indent="2"/>
    </xf>
    <xf numFmtId="3" fontId="27" fillId="0" borderId="0" xfId="0" applyNumberFormat="1" applyFont="1" applyFill="1" applyBorder="1" applyAlignment="1">
      <alignment horizontal="right"/>
    </xf>
    <xf numFmtId="3" fontId="27" fillId="0" borderId="6" xfId="0" applyNumberFormat="1" applyFont="1" applyFill="1" applyBorder="1" applyAlignment="1">
      <alignment horizontal="right"/>
    </xf>
    <xf numFmtId="3" fontId="27" fillId="0" borderId="5" xfId="0" applyNumberFormat="1" applyFont="1" applyFill="1" applyBorder="1" applyAlignment="1">
      <alignment horizontal="right"/>
    </xf>
    <xf numFmtId="3" fontId="27" fillId="0" borderId="11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0" fontId="16" fillId="0" borderId="8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3" fontId="16" fillId="0" borderId="11" xfId="0" applyNumberFormat="1" applyFont="1" applyFill="1" applyBorder="1"/>
    <xf numFmtId="3" fontId="16" fillId="0" borderId="0" xfId="5" applyNumberFormat="1" applyFont="1" applyFill="1" applyBorder="1"/>
    <xf numFmtId="0" fontId="24" fillId="0" borderId="11" xfId="0" applyFont="1" applyFill="1" applyBorder="1" applyAlignment="1">
      <alignment horizontal="left" indent="2"/>
    </xf>
    <xf numFmtId="3" fontId="16" fillId="0" borderId="8" xfId="0" applyNumberFormat="1" applyFont="1" applyFill="1" applyBorder="1"/>
    <xf numFmtId="3" fontId="29" fillId="0" borderId="0" xfId="0" applyNumberFormat="1" applyFont="1" applyFill="1" applyBorder="1"/>
    <xf numFmtId="0" fontId="18" fillId="0" borderId="0" xfId="0" quotePrefix="1" applyFont="1" applyFill="1" applyAlignment="1">
      <alignment horizontal="right"/>
    </xf>
    <xf numFmtId="164" fontId="16" fillId="0" borderId="0" xfId="0" applyNumberFormat="1" applyFont="1" applyFill="1" applyBorder="1" applyAlignment="1">
      <alignment vertical="top" wrapText="1"/>
    </xf>
    <xf numFmtId="164" fontId="16" fillId="0" borderId="6" xfId="0" applyNumberFormat="1" applyFont="1" applyFill="1" applyBorder="1" applyAlignment="1">
      <alignment vertical="top" wrapText="1"/>
    </xf>
    <xf numFmtId="164" fontId="16" fillId="0" borderId="5" xfId="0" applyNumberFormat="1" applyFont="1" applyFill="1" applyBorder="1" applyAlignment="1">
      <alignment vertical="top" wrapText="1"/>
    </xf>
    <xf numFmtId="164" fontId="16" fillId="0" borderId="0" xfId="0" applyNumberFormat="1" applyFont="1" applyFill="1" applyBorder="1" applyAlignment="1">
      <alignment horizontal="right" vertical="top" wrapText="1"/>
    </xf>
    <xf numFmtId="164" fontId="16" fillId="0" borderId="11" xfId="0" applyNumberFormat="1" applyFont="1" applyFill="1" applyBorder="1" applyAlignment="1">
      <alignment vertical="top" wrapText="1"/>
    </xf>
    <xf numFmtId="164" fontId="16" fillId="0" borderId="6" xfId="0" applyNumberFormat="1" applyFont="1" applyFill="1" applyBorder="1" applyAlignment="1">
      <alignment horizontal="right" vertical="top" wrapText="1"/>
    </xf>
    <xf numFmtId="164" fontId="16" fillId="0" borderId="5" xfId="0" applyNumberFormat="1" applyFont="1" applyFill="1" applyBorder="1" applyAlignment="1">
      <alignment horizontal="right" vertical="top" wrapText="1"/>
    </xf>
    <xf numFmtId="164" fontId="16" fillId="0" borderId="11" xfId="0" applyNumberFormat="1" applyFont="1" applyFill="1" applyBorder="1" applyAlignment="1">
      <alignment horizontal="right" vertical="top" wrapText="1"/>
    </xf>
    <xf numFmtId="166" fontId="16" fillId="0" borderId="0" xfId="0" applyNumberFormat="1" applyFont="1" applyFill="1" applyBorder="1" applyAlignment="1">
      <alignment horizontal="right"/>
    </xf>
    <xf numFmtId="166" fontId="16" fillId="0" borderId="6" xfId="0" applyNumberFormat="1" applyFont="1" applyFill="1" applyBorder="1" applyAlignment="1">
      <alignment horizontal="right"/>
    </xf>
    <xf numFmtId="166" fontId="16" fillId="0" borderId="5" xfId="0" applyNumberFormat="1" applyFont="1" applyFill="1" applyBorder="1" applyAlignment="1">
      <alignment horizontal="right"/>
    </xf>
    <xf numFmtId="166" fontId="16" fillId="0" borderId="11" xfId="0" applyNumberFormat="1" applyFont="1" applyFill="1" applyBorder="1" applyAlignment="1">
      <alignment horizontal="right"/>
    </xf>
    <xf numFmtId="0" fontId="29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3" fontId="16" fillId="0" borderId="2" xfId="0" applyNumberFormat="1" applyFont="1" applyFill="1" applyBorder="1" applyAlignment="1">
      <alignment horizontal="right" vertical="top" wrapText="1"/>
    </xf>
    <xf numFmtId="3" fontId="16" fillId="0" borderId="8" xfId="0" applyNumberFormat="1" applyFont="1" applyFill="1" applyBorder="1" applyAlignment="1">
      <alignment horizontal="right" vertical="top" wrapText="1"/>
    </xf>
    <xf numFmtId="3" fontId="16" fillId="0" borderId="7" xfId="0" applyNumberFormat="1" applyFont="1" applyFill="1" applyBorder="1" applyAlignment="1">
      <alignment horizontal="right" vertical="top" wrapText="1"/>
    </xf>
    <xf numFmtId="3" fontId="16" fillId="0" borderId="3" xfId="0" applyNumberFormat="1" applyFont="1" applyFill="1" applyBorder="1" applyAlignment="1">
      <alignment horizontal="right" vertical="top" wrapText="1"/>
    </xf>
    <xf numFmtId="3" fontId="24" fillId="0" borderId="0" xfId="4" applyNumberFormat="1" applyFont="1" applyFill="1" applyBorder="1" applyAlignment="1">
      <alignment horizontal="right"/>
    </xf>
    <xf numFmtId="3" fontId="16" fillId="0" borderId="7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9" fillId="0" borderId="1" xfId="0" applyFont="1" applyBorder="1"/>
    <xf numFmtId="0" fontId="9" fillId="0" borderId="3" xfId="0" applyFont="1" applyBorder="1"/>
    <xf numFmtId="3" fontId="23" fillId="0" borderId="5" xfId="0" applyNumberFormat="1" applyFont="1" applyFill="1" applyBorder="1" applyAlignment="1"/>
    <xf numFmtId="3" fontId="23" fillId="0" borderId="0" xfId="0" applyNumberFormat="1" applyFont="1" applyFill="1" applyBorder="1" applyAlignment="1"/>
    <xf numFmtId="3" fontId="23" fillId="0" borderId="6" xfId="0" applyNumberFormat="1" applyFont="1" applyFill="1" applyBorder="1" applyAlignment="1"/>
    <xf numFmtId="3" fontId="23" fillId="0" borderId="11" xfId="0" applyNumberFormat="1" applyFont="1" applyFill="1" applyBorder="1" applyAlignment="1"/>
    <xf numFmtId="3" fontId="9" fillId="0" borderId="7" xfId="0" applyNumberFormat="1" applyFont="1" applyFill="1" applyBorder="1" applyAlignment="1"/>
    <xf numFmtId="3" fontId="9" fillId="0" borderId="2" xfId="0" applyNumberFormat="1" applyFont="1" applyFill="1" applyBorder="1" applyAlignment="1"/>
    <xf numFmtId="3" fontId="9" fillId="0" borderId="8" xfId="0" applyNumberFormat="1" applyFont="1" applyFill="1" applyBorder="1" applyAlignment="1"/>
    <xf numFmtId="0" fontId="17" fillId="0" borderId="0" xfId="0" applyFont="1"/>
    <xf numFmtId="3" fontId="9" fillId="0" borderId="0" xfId="0" applyNumberFormat="1" applyFont="1" applyBorder="1" applyAlignment="1">
      <alignment vertical="top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3" fillId="0" borderId="0" xfId="0" applyFont="1" applyBorder="1" applyAlignment="1">
      <alignment horizontal="center"/>
    </xf>
    <xf numFmtId="0" fontId="36" fillId="0" borderId="9" xfId="0" applyFont="1" applyBorder="1"/>
    <xf numFmtId="0" fontId="34" fillId="0" borderId="1" xfId="0" quotePrefix="1" applyFont="1" applyBorder="1" applyAlignment="1">
      <alignment horizontal="right"/>
    </xf>
    <xf numFmtId="0" fontId="36" fillId="0" borderId="8" xfId="0" applyFont="1" applyBorder="1"/>
    <xf numFmtId="0" fontId="34" fillId="0" borderId="7" xfId="0" applyFont="1" applyBorder="1" applyAlignment="1">
      <alignment horizontal="right"/>
    </xf>
    <xf numFmtId="0" fontId="34" fillId="0" borderId="2" xfId="0" applyFont="1" applyBorder="1" applyAlignment="1">
      <alignment horizontal="right"/>
    </xf>
    <xf numFmtId="0" fontId="34" fillId="0" borderId="3" xfId="0" applyFont="1" applyBorder="1" applyAlignment="1">
      <alignment horizontal="right"/>
    </xf>
    <xf numFmtId="0" fontId="36" fillId="0" borderId="6" xfId="0" applyFont="1" applyBorder="1" applyAlignment="1"/>
    <xf numFmtId="0" fontId="36" fillId="0" borderId="6" xfId="0" applyFont="1" applyBorder="1" applyAlignment="1">
      <alignment wrapText="1"/>
    </xf>
    <xf numFmtId="0" fontId="36" fillId="0" borderId="6" xfId="0" applyFont="1" applyBorder="1" applyAlignment="1">
      <alignment horizontal="left" wrapText="1" indent="2"/>
    </xf>
    <xf numFmtId="0" fontId="36" fillId="0" borderId="8" xfId="0" applyFont="1" applyBorder="1" applyAlignment="1"/>
    <xf numFmtId="0" fontId="34" fillId="0" borderId="6" xfId="0" applyFont="1" applyBorder="1" applyAlignment="1">
      <alignment wrapText="1"/>
    </xf>
    <xf numFmtId="3" fontId="34" fillId="0" borderId="5" xfId="0" applyNumberFormat="1" applyFont="1" applyBorder="1" applyAlignment="1">
      <alignment wrapText="1"/>
    </xf>
    <xf numFmtId="3" fontId="34" fillId="0" borderId="0" xfId="0" applyNumberFormat="1" applyFont="1" applyBorder="1" applyAlignment="1">
      <alignment wrapText="1"/>
    </xf>
    <xf numFmtId="3" fontId="34" fillId="0" borderId="6" xfId="0" applyNumberFormat="1" applyFont="1" applyBorder="1" applyAlignment="1">
      <alignment wrapText="1"/>
    </xf>
    <xf numFmtId="3" fontId="35" fillId="0" borderId="0" xfId="0" applyNumberFormat="1" applyFont="1"/>
    <xf numFmtId="0" fontId="35" fillId="0" borderId="0" xfId="0" applyFont="1" applyBorder="1"/>
    <xf numFmtId="0" fontId="35" fillId="0" borderId="0" xfId="0" applyFont="1" applyFill="1"/>
    <xf numFmtId="3" fontId="16" fillId="0" borderId="2" xfId="0" applyNumberFormat="1" applyFont="1" applyFill="1" applyBorder="1"/>
    <xf numFmtId="3" fontId="42" fillId="0" borderId="0" xfId="3" applyNumberFormat="1" applyFont="1"/>
    <xf numFmtId="165" fontId="3" fillId="0" borderId="6" xfId="5" applyNumberFormat="1" applyFont="1" applyFill="1" applyBorder="1" applyAlignment="1">
      <alignment wrapText="1"/>
    </xf>
    <xf numFmtId="3" fontId="9" fillId="0" borderId="7" xfId="0" applyNumberFormat="1" applyFont="1" applyFill="1" applyBorder="1"/>
    <xf numFmtId="3" fontId="9" fillId="0" borderId="2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0" fontId="9" fillId="0" borderId="0" xfId="0" applyFont="1" applyFill="1" applyBorder="1"/>
    <xf numFmtId="3" fontId="9" fillId="0" borderId="5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Border="1" applyAlignment="1">
      <alignment horizontal="left" indent="1"/>
    </xf>
    <xf numFmtId="3" fontId="35" fillId="0" borderId="0" xfId="0" applyNumberFormat="1" applyFont="1" applyBorder="1"/>
    <xf numFmtId="3" fontId="9" fillId="0" borderId="9" xfId="0" applyNumberFormat="1" applyFont="1" applyFill="1" applyBorder="1" applyAlignment="1"/>
    <xf numFmtId="3" fontId="9" fillId="0" borderId="8" xfId="0" applyNumberFormat="1" applyFont="1" applyFill="1" applyBorder="1" applyAlignment="1">
      <alignment wrapText="1"/>
    </xf>
    <xf numFmtId="3" fontId="36" fillId="0" borderId="10" xfId="0" applyNumberFormat="1" applyFont="1" applyFill="1" applyBorder="1" applyAlignment="1"/>
    <xf numFmtId="3" fontId="36" fillId="0" borderId="4" xfId="0" applyNumberFormat="1" applyFont="1" applyFill="1" applyBorder="1" applyAlignment="1"/>
    <xf numFmtId="3" fontId="36" fillId="0" borderId="9" xfId="0" applyNumberFormat="1" applyFont="1" applyFill="1" applyBorder="1" applyAlignment="1"/>
    <xf numFmtId="3" fontId="36" fillId="0" borderId="5" xfId="0" applyNumberFormat="1" applyFont="1" applyFill="1" applyBorder="1" applyAlignment="1"/>
    <xf numFmtId="3" fontId="36" fillId="0" borderId="0" xfId="0" applyNumberFormat="1" applyFont="1" applyFill="1" applyBorder="1" applyAlignment="1"/>
    <xf numFmtId="3" fontId="36" fillId="0" borderId="6" xfId="0" applyNumberFormat="1" applyFont="1" applyFill="1" applyBorder="1" applyAlignment="1"/>
    <xf numFmtId="3" fontId="36" fillId="0" borderId="5" xfId="0" applyNumberFormat="1" applyFont="1" applyFill="1" applyBorder="1" applyAlignment="1">
      <alignment wrapText="1"/>
    </xf>
    <xf numFmtId="3" fontId="36" fillId="0" borderId="0" xfId="0" applyNumberFormat="1" applyFont="1" applyFill="1" applyBorder="1" applyAlignment="1">
      <alignment wrapText="1"/>
    </xf>
    <xf numFmtId="3" fontId="36" fillId="0" borderId="2" xfId="0" applyNumberFormat="1" applyFont="1" applyFill="1" applyBorder="1" applyAlignment="1"/>
    <xf numFmtId="3" fontId="36" fillId="0" borderId="8" xfId="0" applyNumberFormat="1" applyFont="1" applyFill="1" applyBorder="1" applyAlignment="1"/>
    <xf numFmtId="3" fontId="36" fillId="0" borderId="7" xfId="0" applyNumberFormat="1" applyFont="1" applyFill="1" applyBorder="1" applyAlignment="1"/>
    <xf numFmtId="3" fontId="9" fillId="0" borderId="10" xfId="0" applyNumberFormat="1" applyFont="1" applyFill="1" applyBorder="1" applyAlignment="1"/>
    <xf numFmtId="3" fontId="9" fillId="0" borderId="4" xfId="0" applyNumberFormat="1" applyFont="1" applyFill="1" applyBorder="1" applyAlignment="1"/>
    <xf numFmtId="0" fontId="9" fillId="0" borderId="10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3" fontId="9" fillId="0" borderId="1" xfId="0" applyNumberFormat="1" applyFont="1" applyFill="1" applyBorder="1" applyAlignment="1"/>
    <xf numFmtId="0" fontId="9" fillId="0" borderId="5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3" fontId="3" fillId="0" borderId="11" xfId="2" applyNumberFormat="1" applyFont="1" applyFill="1" applyBorder="1"/>
    <xf numFmtId="165" fontId="9" fillId="0" borderId="5" xfId="0" applyNumberFormat="1" applyFont="1" applyFill="1" applyBorder="1" applyAlignment="1"/>
    <xf numFmtId="165" fontId="9" fillId="0" borderId="0" xfId="0" applyNumberFormat="1" applyFont="1" applyFill="1" applyBorder="1" applyAlignment="1"/>
    <xf numFmtId="165" fontId="9" fillId="0" borderId="7" xfId="0" applyNumberFormat="1" applyFont="1" applyFill="1" applyBorder="1" applyAlignment="1">
      <alignment wrapText="1"/>
    </xf>
    <xf numFmtId="165" fontId="9" fillId="0" borderId="2" xfId="0" applyNumberFormat="1" applyFont="1" applyFill="1" applyBorder="1" applyAlignment="1">
      <alignment wrapText="1"/>
    </xf>
    <xf numFmtId="165" fontId="9" fillId="0" borderId="8" xfId="5" applyNumberFormat="1" applyFont="1" applyFill="1" applyBorder="1" applyAlignment="1"/>
    <xf numFmtId="41" fontId="9" fillId="0" borderId="6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vertical="top"/>
    </xf>
    <xf numFmtId="9" fontId="9" fillId="0" borderId="6" xfId="5" applyFont="1" applyFill="1" applyBorder="1" applyAlignment="1"/>
    <xf numFmtId="9" fontId="9" fillId="0" borderId="6" xfId="5" applyFont="1" applyFill="1" applyBorder="1" applyAlignment="1">
      <alignment wrapText="1"/>
    </xf>
    <xf numFmtId="9" fontId="9" fillId="0" borderId="6" xfId="5" applyFont="1" applyFill="1" applyBorder="1" applyAlignment="1">
      <alignment horizontal="right" wrapText="1"/>
    </xf>
    <xf numFmtId="3" fontId="3" fillId="0" borderId="9" xfId="0" applyNumberFormat="1" applyFont="1" applyBorder="1" applyAlignment="1"/>
    <xf numFmtId="3" fontId="9" fillId="0" borderId="4" xfId="0" applyNumberFormat="1" applyFont="1" applyFill="1" applyBorder="1" applyAlignment="1">
      <alignment wrapText="1"/>
    </xf>
    <xf numFmtId="3" fontId="9" fillId="0" borderId="2" xfId="0" applyNumberFormat="1" applyFont="1" applyFill="1" applyBorder="1" applyAlignment="1">
      <alignment wrapText="1"/>
    </xf>
    <xf numFmtId="3" fontId="3" fillId="0" borderId="6" xfId="2" applyNumberFormat="1" applyFont="1" applyFill="1" applyBorder="1"/>
    <xf numFmtId="3" fontId="7" fillId="0" borderId="0" xfId="0" applyNumberFormat="1" applyFont="1" applyFill="1"/>
    <xf numFmtId="0" fontId="43" fillId="0" borderId="0" xfId="0" applyFont="1" applyFill="1"/>
    <xf numFmtId="0" fontId="3" fillId="0" borderId="0" xfId="0" applyFont="1" applyFill="1" applyBorder="1" applyAlignment="1">
      <alignment horizontal="right"/>
    </xf>
    <xf numFmtId="3" fontId="9" fillId="0" borderId="0" xfId="5" applyNumberFormat="1" applyFont="1"/>
    <xf numFmtId="4" fontId="9" fillId="0" borderId="5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5" xfId="0" applyFont="1" applyBorder="1"/>
    <xf numFmtId="165" fontId="9" fillId="0" borderId="0" xfId="5" applyNumberFormat="1" applyFont="1"/>
    <xf numFmtId="3" fontId="9" fillId="0" borderId="0" xfId="0" applyNumberFormat="1" applyFont="1" applyFill="1" applyBorder="1" applyAlignment="1">
      <alignment horizontal="left" indent="1"/>
    </xf>
    <xf numFmtId="3" fontId="13" fillId="0" borderId="0" xfId="0" applyNumberFormat="1" applyFont="1" applyFill="1" applyBorder="1" applyAlignment="1"/>
    <xf numFmtId="0" fontId="1" fillId="0" borderId="0" xfId="0" applyFont="1"/>
    <xf numFmtId="4" fontId="9" fillId="0" borderId="5" xfId="0" applyNumberFormat="1" applyFont="1" applyFill="1" applyBorder="1"/>
    <xf numFmtId="3" fontId="9" fillId="0" borderId="7" xfId="0" applyNumberFormat="1" applyFont="1" applyFill="1" applyBorder="1" applyAlignment="1">
      <alignment horizontal="right"/>
    </xf>
    <xf numFmtId="41" fontId="9" fillId="0" borderId="5" xfId="0" applyNumberFormat="1" applyFont="1" applyFill="1" applyBorder="1" applyAlignment="1">
      <alignment horizontal="right" wrapText="1"/>
    </xf>
    <xf numFmtId="9" fontId="9" fillId="0" borderId="5" xfId="5" applyFont="1" applyFill="1" applyBorder="1" applyAlignment="1"/>
    <xf numFmtId="9" fontId="9" fillId="0" borderId="5" xfId="5" applyFont="1" applyFill="1" applyBorder="1" applyAlignment="1">
      <alignment wrapText="1"/>
    </xf>
    <xf numFmtId="9" fontId="9" fillId="0" borderId="5" xfId="5" applyFont="1" applyFill="1" applyBorder="1" applyAlignment="1">
      <alignment horizontal="right" wrapText="1"/>
    </xf>
    <xf numFmtId="165" fontId="9" fillId="0" borderId="5" xfId="5" applyNumberFormat="1" applyFont="1" applyFill="1" applyBorder="1" applyAlignment="1"/>
    <xf numFmtId="3" fontId="9" fillId="0" borderId="7" xfId="0" applyNumberFormat="1" applyFont="1" applyFill="1" applyBorder="1" applyAlignment="1">
      <alignment wrapText="1"/>
    </xf>
    <xf numFmtId="3" fontId="3" fillId="0" borderId="5" xfId="2" applyNumberFormat="1" applyFont="1" applyFill="1" applyBorder="1"/>
    <xf numFmtId="165" fontId="9" fillId="0" borderId="7" xfId="5" applyNumberFormat="1" applyFont="1" applyFill="1" applyBorder="1" applyAlignment="1"/>
    <xf numFmtId="3" fontId="3" fillId="0" borderId="7" xfId="0" applyNumberFormat="1" applyFont="1" applyFill="1" applyBorder="1" applyAlignment="1">
      <alignment wrapText="1"/>
    </xf>
    <xf numFmtId="0" fontId="3" fillId="0" borderId="4" xfId="0" applyFont="1" applyBorder="1"/>
    <xf numFmtId="3" fontId="9" fillId="0" borderId="5" xfId="0" applyNumberFormat="1" applyFont="1" applyBorder="1" applyAlignment="1">
      <alignment wrapText="1"/>
    </xf>
    <xf numFmtId="3" fontId="3" fillId="0" borderId="5" xfId="0" applyNumberFormat="1" applyFont="1" applyBorder="1"/>
    <xf numFmtId="3" fontId="9" fillId="0" borderId="7" xfId="0" applyNumberFormat="1" applyFont="1" applyBorder="1"/>
    <xf numFmtId="3" fontId="9" fillId="0" borderId="5" xfId="0" applyNumberFormat="1" applyFont="1" applyBorder="1" applyAlignment="1">
      <alignment vertical="top" wrapText="1"/>
    </xf>
    <xf numFmtId="0" fontId="29" fillId="0" borderId="0" xfId="0" applyFont="1" applyFill="1"/>
    <xf numFmtId="3" fontId="29" fillId="0" borderId="0" xfId="0" applyNumberFormat="1" applyFont="1" applyFill="1"/>
    <xf numFmtId="0" fontId="45" fillId="0" borderId="0" xfId="0" applyFont="1" applyFill="1"/>
    <xf numFmtId="165" fontId="16" fillId="0" borderId="0" xfId="5" applyNumberFormat="1" applyFont="1" applyFill="1" applyBorder="1"/>
    <xf numFmtId="165" fontId="11" fillId="0" borderId="0" xfId="5" applyNumberFormat="1" applyFont="1"/>
    <xf numFmtId="165" fontId="3" fillId="0" borderId="0" xfId="5" applyNumberFormat="1" applyFont="1"/>
    <xf numFmtId="0" fontId="3" fillId="0" borderId="0" xfId="0" applyFont="1" applyBorder="1" applyAlignment="1">
      <alignment horizontal="right"/>
    </xf>
    <xf numFmtId="4" fontId="9" fillId="0" borderId="0" xfId="0" applyNumberFormat="1" applyFont="1" applyFill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 wrapText="1"/>
    </xf>
    <xf numFmtId="9" fontId="9" fillId="0" borderId="0" xfId="5" applyFont="1" applyFill="1" applyBorder="1" applyAlignment="1"/>
    <xf numFmtId="9" fontId="9" fillId="0" borderId="0" xfId="5" applyFont="1" applyFill="1" applyBorder="1" applyAlignment="1">
      <alignment wrapText="1"/>
    </xf>
    <xf numFmtId="9" fontId="9" fillId="0" borderId="0" xfId="5" applyFont="1" applyFill="1" applyBorder="1" applyAlignment="1">
      <alignment horizontal="right" wrapText="1"/>
    </xf>
    <xf numFmtId="3" fontId="3" fillId="0" borderId="10" xfId="0" applyNumberFormat="1" applyFont="1" applyBorder="1" applyAlignment="1"/>
    <xf numFmtId="3" fontId="3" fillId="0" borderId="4" xfId="0" applyNumberFormat="1" applyFont="1" applyBorder="1" applyAlignment="1"/>
    <xf numFmtId="165" fontId="9" fillId="0" borderId="0" xfId="5" applyNumberFormat="1" applyFont="1" applyFill="1" applyBorder="1" applyAlignment="1"/>
    <xf numFmtId="3" fontId="3" fillId="0" borderId="0" xfId="2" applyNumberFormat="1" applyFont="1" applyFill="1" applyBorder="1"/>
    <xf numFmtId="165" fontId="9" fillId="0" borderId="2" xfId="5" applyNumberFormat="1" applyFont="1" applyFill="1" applyBorder="1" applyAlignment="1"/>
    <xf numFmtId="3" fontId="3" fillId="0" borderId="10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wrapText="1"/>
    </xf>
    <xf numFmtId="0" fontId="9" fillId="0" borderId="10" xfId="0" applyFont="1" applyBorder="1"/>
    <xf numFmtId="3" fontId="9" fillId="0" borderId="0" xfId="5" applyNumberFormat="1" applyFont="1" applyFill="1"/>
    <xf numFmtId="3" fontId="3" fillId="0" borderId="0" xfId="5" applyNumberFormat="1" applyFont="1"/>
    <xf numFmtId="3" fontId="9" fillId="0" borderId="0" xfId="0" applyNumberFormat="1" applyFont="1" applyFill="1"/>
    <xf numFmtId="0" fontId="3" fillId="0" borderId="9" xfId="0" quotePrefix="1" applyFont="1" applyBorder="1" applyAlignment="1">
      <alignment horizontal="center"/>
    </xf>
    <xf numFmtId="165" fontId="9" fillId="0" borderId="5" xfId="5" applyNumberFormat="1" applyFont="1" applyFill="1" applyBorder="1" applyAlignment="1">
      <alignment vertical="center"/>
    </xf>
    <xf numFmtId="165" fontId="9" fillId="0" borderId="0" xfId="5" applyNumberFormat="1" applyFont="1" applyFill="1" applyBorder="1" applyAlignment="1">
      <alignment vertical="center"/>
    </xf>
    <xf numFmtId="165" fontId="9" fillId="0" borderId="6" xfId="5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>
      <alignment vertical="center" wrapText="1"/>
    </xf>
    <xf numFmtId="165" fontId="3" fillId="0" borderId="0" xfId="5" applyNumberFormat="1" applyFont="1" applyFill="1" applyBorder="1" applyAlignment="1">
      <alignment vertical="center" wrapText="1"/>
    </xf>
    <xf numFmtId="165" fontId="3" fillId="0" borderId="6" xfId="5" applyNumberFormat="1" applyFont="1" applyFill="1" applyBorder="1" applyAlignment="1">
      <alignment vertical="center" wrapText="1"/>
    </xf>
    <xf numFmtId="165" fontId="9" fillId="0" borderId="5" xfId="5" applyNumberFormat="1" applyFont="1" applyFill="1" applyBorder="1" applyAlignment="1">
      <alignment vertical="center" wrapText="1"/>
    </xf>
    <xf numFmtId="165" fontId="9" fillId="0" borderId="0" xfId="5" applyNumberFormat="1" applyFont="1" applyFill="1" applyBorder="1" applyAlignment="1">
      <alignment vertical="center" wrapText="1"/>
    </xf>
    <xf numFmtId="165" fontId="9" fillId="0" borderId="6" xfId="5" applyNumberFormat="1" applyFont="1" applyFill="1" applyBorder="1" applyAlignment="1">
      <alignment vertical="center" wrapText="1"/>
    </xf>
    <xf numFmtId="165" fontId="9" fillId="0" borderId="6" xfId="5" applyNumberFormat="1" applyFont="1" applyFill="1" applyBorder="1" applyAlignment="1">
      <alignment horizontal="right" vertical="center" wrapText="1"/>
    </xf>
    <xf numFmtId="165" fontId="3" fillId="0" borderId="7" xfId="5" applyNumberFormat="1" applyFont="1" applyFill="1" applyBorder="1" applyAlignment="1">
      <alignment vertical="center" wrapText="1"/>
    </xf>
    <xf numFmtId="165" fontId="3" fillId="0" borderId="2" xfId="5" applyNumberFormat="1" applyFont="1" applyFill="1" applyBorder="1" applyAlignment="1">
      <alignment vertical="center" wrapText="1"/>
    </xf>
    <xf numFmtId="165" fontId="3" fillId="0" borderId="8" xfId="5" applyNumberFormat="1" applyFont="1" applyFill="1" applyBorder="1" applyAlignment="1">
      <alignment vertical="center" wrapText="1"/>
    </xf>
    <xf numFmtId="0" fontId="3" fillId="0" borderId="9" xfId="0" quotePrefix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23" fillId="0" borderId="3" xfId="0" applyFont="1" applyFill="1" applyBorder="1"/>
    <xf numFmtId="0" fontId="24" fillId="0" borderId="11" xfId="0" applyFont="1" applyFill="1" applyBorder="1" applyAlignment="1"/>
    <xf numFmtId="49" fontId="16" fillId="0" borderId="5" xfId="0" applyNumberFormat="1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horizontal="right"/>
    </xf>
    <xf numFmtId="0" fontId="16" fillId="0" borderId="3" xfId="0" applyFont="1" applyFill="1" applyBorder="1" applyAlignment="1">
      <alignment horizontal="left" indent="2"/>
    </xf>
    <xf numFmtId="0" fontId="16" fillId="0" borderId="0" xfId="0" applyFont="1" applyFill="1"/>
    <xf numFmtId="0" fontId="24" fillId="0" borderId="11" xfId="0" applyFont="1" applyFill="1" applyBorder="1"/>
    <xf numFmtId="0" fontId="16" fillId="0" borderId="3" xfId="0" applyFont="1" applyFill="1" applyBorder="1"/>
    <xf numFmtId="0" fontId="28" fillId="0" borderId="0" xfId="0" applyFont="1" applyFill="1" applyBorder="1"/>
    <xf numFmtId="0" fontId="24" fillId="0" borderId="11" xfId="0" applyFont="1" applyFill="1" applyBorder="1" applyAlignment="1">
      <alignment wrapText="1"/>
    </xf>
    <xf numFmtId="0" fontId="0" fillId="0" borderId="0" xfId="0" applyFill="1"/>
    <xf numFmtId="0" fontId="24" fillId="0" borderId="0" xfId="0" applyFont="1" applyFill="1" applyBorder="1"/>
    <xf numFmtId="3" fontId="8" fillId="0" borderId="0" xfId="0" applyNumberFormat="1" applyFont="1" applyFill="1"/>
    <xf numFmtId="0" fontId="11" fillId="0" borderId="0" xfId="0" applyFont="1" applyFill="1"/>
    <xf numFmtId="0" fontId="3" fillId="0" borderId="9" xfId="0" quotePrefix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3" fontId="9" fillId="0" borderId="10" xfId="0" applyNumberFormat="1" applyFont="1" applyFill="1" applyBorder="1"/>
    <xf numFmtId="3" fontId="9" fillId="0" borderId="4" xfId="0" applyNumberFormat="1" applyFont="1" applyFill="1" applyBorder="1"/>
    <xf numFmtId="0" fontId="9" fillId="0" borderId="6" xfId="0" applyFont="1" applyFill="1" applyBorder="1" applyAlignment="1">
      <alignment horizontal="left" indent="1"/>
    </xf>
    <xf numFmtId="4" fontId="9" fillId="0" borderId="0" xfId="0" applyNumberFormat="1" applyFont="1" applyFill="1"/>
    <xf numFmtId="165" fontId="9" fillId="0" borderId="5" xfId="5" applyNumberFormat="1" applyFont="1" applyFill="1" applyBorder="1" applyAlignment="1">
      <alignment horizontal="right"/>
    </xf>
    <xf numFmtId="165" fontId="9" fillId="0" borderId="0" xfId="5" applyNumberFormat="1" applyFont="1" applyFill="1" applyBorder="1" applyAlignment="1">
      <alignment horizontal="right"/>
    </xf>
    <xf numFmtId="165" fontId="9" fillId="0" borderId="5" xfId="5" applyNumberFormat="1" applyFont="1" applyFill="1" applyBorder="1"/>
    <xf numFmtId="165" fontId="9" fillId="0" borderId="0" xfId="5" applyNumberFormat="1" applyFont="1" applyFill="1" applyBorder="1"/>
    <xf numFmtId="0" fontId="9" fillId="0" borderId="4" xfId="0" applyFont="1" applyFill="1" applyBorder="1"/>
    <xf numFmtId="165" fontId="9" fillId="0" borderId="0" xfId="5" applyNumberFormat="1" applyFont="1" applyFill="1"/>
    <xf numFmtId="165" fontId="7" fillId="0" borderId="0" xfId="5" applyNumberFormat="1" applyFont="1" applyFill="1"/>
    <xf numFmtId="2" fontId="7" fillId="0" borderId="0" xfId="0" applyNumberFormat="1" applyFont="1" applyFill="1"/>
    <xf numFmtId="0" fontId="1" fillId="0" borderId="0" xfId="0" applyFont="1" applyFill="1"/>
    <xf numFmtId="3" fontId="7" fillId="0" borderId="0" xfId="0" applyNumberFormat="1" applyFont="1" applyFill="1" applyBorder="1"/>
    <xf numFmtId="0" fontId="7" fillId="0" borderId="0" xfId="0" applyFont="1" applyFill="1" applyBorder="1"/>
    <xf numFmtId="0" fontId="3" fillId="0" borderId="6" xfId="0" applyFont="1" applyFill="1" applyBorder="1" applyAlignment="1"/>
    <xf numFmtId="3" fontId="3" fillId="0" borderId="0" xfId="5" applyNumberFormat="1" applyFont="1" applyFill="1"/>
    <xf numFmtId="165" fontId="3" fillId="0" borderId="0" xfId="5" applyNumberFormat="1" applyFont="1" applyFill="1"/>
    <xf numFmtId="0" fontId="9" fillId="0" borderId="6" xfId="0" applyFont="1" applyFill="1" applyBorder="1" applyAlignment="1">
      <alignment horizontal="left" indent="2"/>
    </xf>
    <xf numFmtId="0" fontId="9" fillId="0" borderId="6" xfId="0" applyFont="1" applyFill="1" applyBorder="1" applyAlignment="1">
      <alignment horizontal="left" vertical="top" wrapText="1" indent="2"/>
    </xf>
    <xf numFmtId="0" fontId="9" fillId="0" borderId="6" xfId="0" applyFont="1" applyFill="1" applyBorder="1" applyAlignment="1">
      <alignment horizontal="left" wrapText="1" indent="2"/>
    </xf>
    <xf numFmtId="0" fontId="3" fillId="0" borderId="6" xfId="0" applyFont="1" applyFill="1" applyBorder="1" applyAlignment="1">
      <alignment wrapText="1"/>
    </xf>
    <xf numFmtId="0" fontId="6" fillId="0" borderId="0" xfId="0" applyFont="1" applyFill="1"/>
    <xf numFmtId="0" fontId="3" fillId="0" borderId="8" xfId="0" applyFont="1" applyFill="1" applyBorder="1" applyAlignment="1"/>
    <xf numFmtId="3" fontId="3" fillId="0" borderId="4" xfId="0" applyNumberFormat="1" applyFont="1" applyFill="1" applyBorder="1" applyAlignment="1">
      <alignment wrapText="1"/>
    </xf>
    <xf numFmtId="0" fontId="3" fillId="0" borderId="0" xfId="0" applyFont="1" applyFill="1" applyBorder="1"/>
    <xf numFmtId="3" fontId="10" fillId="0" borderId="0" xfId="0" applyNumberFormat="1" applyFont="1" applyFill="1" applyBorder="1" applyAlignment="1">
      <alignment vertical="top"/>
    </xf>
    <xf numFmtId="0" fontId="7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/>
    <xf numFmtId="3" fontId="3" fillId="0" borderId="1" xfId="0" applyNumberFormat="1" applyFont="1" applyFill="1" applyBorder="1" applyAlignment="1"/>
    <xf numFmtId="3" fontId="1" fillId="0" borderId="0" xfId="11" applyNumberFormat="1" applyFill="1"/>
    <xf numFmtId="0" fontId="9" fillId="0" borderId="5" xfId="0" applyFont="1" applyFill="1" applyBorder="1" applyAlignment="1">
      <alignment horizontal="left" indent="2"/>
    </xf>
    <xf numFmtId="9" fontId="1" fillId="0" borderId="0" xfId="5" applyFont="1" applyFill="1"/>
    <xf numFmtId="0" fontId="9" fillId="0" borderId="5" xfId="0" applyFont="1" applyFill="1" applyBorder="1" applyAlignment="1">
      <alignment horizontal="left" vertical="top" wrapText="1" indent="2"/>
    </xf>
    <xf numFmtId="9" fontId="9" fillId="0" borderId="0" xfId="5" applyFont="1" applyFill="1"/>
    <xf numFmtId="0" fontId="9" fillId="0" borderId="5" xfId="0" applyFont="1" applyFill="1" applyBorder="1" applyAlignment="1">
      <alignment horizontal="left" wrapText="1" indent="2"/>
    </xf>
    <xf numFmtId="0" fontId="3" fillId="0" borderId="5" xfId="0" applyFont="1" applyFill="1" applyBorder="1" applyAlignment="1"/>
    <xf numFmtId="3" fontId="46" fillId="0" borderId="0" xfId="0" applyNumberFormat="1" applyFont="1" applyFill="1"/>
    <xf numFmtId="9" fontId="9" fillId="0" borderId="0" xfId="5" applyNumberFormat="1" applyFont="1" applyFill="1"/>
    <xf numFmtId="9" fontId="9" fillId="0" borderId="0" xfId="0" applyNumberFormat="1" applyFont="1" applyFill="1"/>
    <xf numFmtId="9" fontId="49" fillId="0" borderId="0" xfId="5" applyFont="1" applyFill="1"/>
    <xf numFmtId="9" fontId="47" fillId="0" borderId="0" xfId="5" applyFont="1" applyFill="1"/>
    <xf numFmtId="9" fontId="7" fillId="0" borderId="0" xfId="0" applyNumberFormat="1" applyFont="1" applyFill="1"/>
    <xf numFmtId="9" fontId="0" fillId="0" borderId="0" xfId="5" applyFont="1" applyFill="1"/>
    <xf numFmtId="41" fontId="9" fillId="0" borderId="11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3" fontId="48" fillId="0" borderId="0" xfId="0" applyNumberFormat="1" applyFont="1" applyFill="1"/>
    <xf numFmtId="0" fontId="3" fillId="0" borderId="0" xfId="0" applyFont="1" applyFill="1" applyBorder="1" applyAlignment="1"/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vertical="top" wrapText="1" indent="2"/>
    </xf>
    <xf numFmtId="0" fontId="23" fillId="0" borderId="0" xfId="0" applyFont="1" applyFill="1" applyBorder="1" applyAlignment="1">
      <alignment horizontal="left" indent="3"/>
    </xf>
    <xf numFmtId="0" fontId="9" fillId="0" borderId="2" xfId="0" applyFont="1" applyFill="1" applyBorder="1" applyAlignment="1">
      <alignment horizontal="left" indent="2"/>
    </xf>
    <xf numFmtId="0" fontId="9" fillId="0" borderId="4" xfId="0" applyFont="1" applyFill="1" applyBorder="1" applyAlignment="1">
      <alignment horizontal="left" indent="2"/>
    </xf>
    <xf numFmtId="0" fontId="9" fillId="0" borderId="0" xfId="0" applyFont="1" applyFill="1" applyBorder="1" applyAlignment="1"/>
    <xf numFmtId="0" fontId="9" fillId="0" borderId="2" xfId="0" applyFont="1" applyFill="1" applyBorder="1"/>
    <xf numFmtId="165" fontId="3" fillId="0" borderId="4" xfId="5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>
      <alignment vertical="center"/>
    </xf>
    <xf numFmtId="165" fontId="3" fillId="0" borderId="0" xfId="5" applyNumberFormat="1" applyFont="1" applyFill="1" applyBorder="1" applyAlignment="1">
      <alignment vertical="center"/>
    </xf>
    <xf numFmtId="165" fontId="3" fillId="0" borderId="6" xfId="5" applyNumberFormat="1" applyFont="1" applyFill="1" applyBorder="1" applyAlignment="1">
      <alignment vertical="center"/>
    </xf>
    <xf numFmtId="165" fontId="3" fillId="0" borderId="9" xfId="5" applyNumberFormat="1" applyFont="1" applyFill="1" applyBorder="1" applyAlignment="1">
      <alignment vertical="center"/>
    </xf>
    <xf numFmtId="165" fontId="44" fillId="0" borderId="0" xfId="0" applyNumberFormat="1" applyFont="1" applyFill="1"/>
    <xf numFmtId="165" fontId="11" fillId="0" borderId="0" xfId="0" applyNumberFormat="1" applyFont="1" applyFill="1"/>
    <xf numFmtId="0" fontId="9" fillId="0" borderId="0" xfId="0" applyFont="1" applyFill="1" applyBorder="1" applyAlignment="1">
      <alignment horizontal="left" wrapText="1" indent="2"/>
    </xf>
    <xf numFmtId="165" fontId="9" fillId="0" borderId="0" xfId="5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wrapText="1"/>
    </xf>
    <xf numFmtId="0" fontId="32" fillId="0" borderId="0" xfId="0" applyFont="1" applyFill="1"/>
    <xf numFmtId="165" fontId="3" fillId="0" borderId="10" xfId="5" applyNumberFormat="1" applyFont="1" applyFill="1" applyBorder="1" applyAlignment="1">
      <alignment vertical="center"/>
    </xf>
    <xf numFmtId="165" fontId="3" fillId="0" borderId="1" xfId="5" applyNumberFormat="1" applyFont="1" applyFill="1" applyBorder="1" applyAlignment="1">
      <alignment vertical="center"/>
    </xf>
    <xf numFmtId="0" fontId="9" fillId="0" borderId="6" xfId="0" applyFont="1" applyFill="1" applyBorder="1" applyAlignment="1"/>
    <xf numFmtId="0" fontId="9" fillId="0" borderId="6" xfId="0" applyFont="1" applyFill="1" applyBorder="1" applyAlignment="1">
      <alignment wrapText="1"/>
    </xf>
    <xf numFmtId="0" fontId="9" fillId="0" borderId="8" xfId="0" applyFont="1" applyFill="1" applyBorder="1" applyAlignment="1"/>
    <xf numFmtId="165" fontId="9" fillId="0" borderId="5" xfId="0" applyNumberFormat="1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65" fontId="9" fillId="0" borderId="5" xfId="5" applyNumberFormat="1" applyFont="1" applyFill="1" applyBorder="1" applyAlignment="1">
      <alignment wrapText="1"/>
    </xf>
    <xf numFmtId="165" fontId="9" fillId="0" borderId="0" xfId="5" applyNumberFormat="1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165" fontId="3" fillId="0" borderId="5" xfId="5" applyNumberFormat="1" applyFont="1" applyFill="1" applyBorder="1" applyAlignment="1">
      <alignment wrapText="1"/>
    </xf>
    <xf numFmtId="165" fontId="3" fillId="0" borderId="0" xfId="5" applyNumberFormat="1" applyFont="1" applyFill="1" applyBorder="1" applyAlignment="1">
      <alignment wrapText="1"/>
    </xf>
    <xf numFmtId="1" fontId="12" fillId="0" borderId="0" xfId="5" applyNumberFormat="1" applyFont="1" applyFill="1" applyBorder="1"/>
    <xf numFmtId="168" fontId="9" fillId="0" borderId="0" xfId="0" applyNumberFormat="1" applyFont="1" applyFill="1"/>
    <xf numFmtId="165" fontId="9" fillId="0" borderId="0" xfId="0" applyNumberFormat="1" applyFont="1" applyFill="1"/>
    <xf numFmtId="165" fontId="9" fillId="0" borderId="0" xfId="0" applyNumberFormat="1" applyFont="1" applyFill="1" applyBorder="1"/>
    <xf numFmtId="1" fontId="7" fillId="0" borderId="0" xfId="0" applyNumberFormat="1" applyFont="1" applyFill="1"/>
    <xf numFmtId="3" fontId="6" fillId="0" borderId="0" xfId="0" applyNumberFormat="1" applyFont="1" applyFill="1"/>
    <xf numFmtId="0" fontId="3" fillId="0" borderId="9" xfId="0" quotePrefix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 wrapText="1"/>
    </xf>
    <xf numFmtId="165" fontId="9" fillId="0" borderId="11" xfId="5" applyNumberFormat="1" applyFont="1" applyFill="1" applyBorder="1" applyAlignment="1">
      <alignment vertical="center"/>
    </xf>
    <xf numFmtId="165" fontId="3" fillId="0" borderId="11" xfId="5" applyNumberFormat="1" applyFont="1" applyFill="1" applyBorder="1" applyAlignment="1">
      <alignment vertical="center" wrapText="1"/>
    </xf>
    <xf numFmtId="165" fontId="9" fillId="0" borderId="11" xfId="5" applyNumberFormat="1" applyFont="1" applyFill="1" applyBorder="1" applyAlignment="1">
      <alignment vertical="center" wrapText="1"/>
    </xf>
    <xf numFmtId="165" fontId="9" fillId="0" borderId="11" xfId="5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4" fontId="29" fillId="0" borderId="0" xfId="0" applyNumberFormat="1" applyFont="1" applyFill="1"/>
    <xf numFmtId="4" fontId="16" fillId="0" borderId="0" xfId="0" applyNumberFormat="1" applyFont="1" applyFill="1" applyBorder="1"/>
    <xf numFmtId="164" fontId="16" fillId="0" borderId="0" xfId="0" applyNumberFormat="1" applyFont="1" applyFill="1" applyBorder="1" applyAlignment="1">
      <alignment horizontal="right"/>
    </xf>
    <xf numFmtId="164" fontId="16" fillId="0" borderId="6" xfId="0" applyNumberFormat="1" applyFont="1" applyFill="1" applyBorder="1" applyAlignment="1">
      <alignment horizontal="right"/>
    </xf>
    <xf numFmtId="0" fontId="3" fillId="0" borderId="10" xfId="0" quotePrefix="1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0" xfId="0" quotePrefix="1" applyFont="1" applyBorder="1" applyAlignment="1">
      <alignment horizontal="center"/>
    </xf>
    <xf numFmtId="0" fontId="34" fillId="0" borderId="4" xfId="0" quotePrefix="1" applyFont="1" applyBorder="1" applyAlignment="1">
      <alignment horizontal="center"/>
    </xf>
    <xf numFmtId="0" fontId="34" fillId="0" borderId="9" xfId="0" quotePrefix="1" applyFont="1" applyBorder="1" applyAlignment="1">
      <alignment horizontal="center"/>
    </xf>
  </cellXfs>
  <cellStyles count="12">
    <cellStyle name="Hyperlink" xfId="1" builtinId="8"/>
    <cellStyle name="Normal" xfId="0" builtinId="0"/>
    <cellStyle name="Normal_historical financial  Q42008_Cognos8_formulas" xfId="11"/>
    <cellStyle name="Normal_Interim Report Q1 fcst" xfId="2"/>
    <cellStyle name="Normal_Interim Report Q1 fcst_Non-controlling interests" xfId="3"/>
    <cellStyle name="Normal_Test for Mngt report BA Mobility KPI 19-2" xfId="4"/>
    <cellStyle name="Percent" xfId="5" builtinId="5"/>
    <cellStyle name="SDEntry" xfId="6"/>
    <cellStyle name="Standard_Phase II Summary of results &amp; balance sheet 02-05-02" xfId="7"/>
    <cellStyle name="Style 1" xfId="8"/>
    <cellStyle name="Tusental (0)_NK990531" xfId="9"/>
    <cellStyle name="Valuta (0)_NK990531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52D86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238125</xdr:colOff>
      <xdr:row>2</xdr:row>
      <xdr:rowOff>19050</xdr:rowOff>
    </xdr:to>
    <xdr:pic>
      <xdr:nvPicPr>
        <xdr:cNvPr id="3" name="Picture 1" descr="3_TeliaSonera_Full_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edrik.f.johansson@teliasonera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N35"/>
  <sheetViews>
    <sheetView tabSelected="1" zoomScaleNormal="100" workbookViewId="0"/>
  </sheetViews>
  <sheetFormatPr defaultRowHeight="12.75"/>
  <cols>
    <col min="2" max="13" width="6.42578125" customWidth="1"/>
  </cols>
  <sheetData>
    <row r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4">
      <c r="A4" s="95"/>
      <c r="B4" s="95"/>
      <c r="C4" s="95"/>
      <c r="D4" s="95"/>
      <c r="E4" s="95"/>
      <c r="F4" s="95"/>
      <c r="G4" s="95"/>
      <c r="H4" s="95"/>
      <c r="I4" s="95"/>
      <c r="J4" s="95"/>
      <c r="K4" s="59"/>
      <c r="L4" s="59"/>
      <c r="M4" s="59"/>
    </row>
    <row r="5" spans="1:14">
      <c r="A5" s="95"/>
      <c r="B5" s="95"/>
      <c r="C5" s="95"/>
      <c r="D5" s="95"/>
      <c r="E5" s="95"/>
      <c r="F5" s="95"/>
      <c r="G5" s="95"/>
      <c r="H5" s="95"/>
      <c r="I5" s="95"/>
      <c r="J5" s="95"/>
      <c r="K5" s="59"/>
      <c r="L5" s="59"/>
      <c r="M5" s="59"/>
    </row>
    <row r="6" spans="1:14" ht="15.75">
      <c r="A6" s="99" t="s">
        <v>176</v>
      </c>
      <c r="B6" s="95"/>
      <c r="C6" s="95"/>
      <c r="D6" s="95"/>
      <c r="E6" s="95"/>
      <c r="F6" s="95"/>
      <c r="G6" s="95"/>
      <c r="H6" s="95"/>
      <c r="I6" s="95"/>
      <c r="J6" s="95"/>
      <c r="K6" s="59"/>
      <c r="L6" s="59"/>
      <c r="M6" s="59"/>
    </row>
    <row r="7" spans="1:14" ht="15">
      <c r="A7" s="1" t="s">
        <v>191</v>
      </c>
      <c r="B7" s="95"/>
      <c r="C7" s="95"/>
      <c r="D7" s="95"/>
      <c r="E7" s="95"/>
      <c r="F7" s="95"/>
      <c r="G7" s="95"/>
      <c r="H7" s="95"/>
      <c r="I7" s="95"/>
      <c r="J7" s="95"/>
      <c r="K7" s="59"/>
      <c r="L7" s="59"/>
      <c r="M7" s="59"/>
    </row>
    <row r="8" spans="1:14">
      <c r="A8" s="95"/>
      <c r="B8" s="95"/>
      <c r="C8" s="95"/>
      <c r="D8" s="95"/>
      <c r="E8" s="95"/>
      <c r="F8" s="95"/>
      <c r="G8" s="95"/>
      <c r="H8" s="95"/>
      <c r="I8" s="95"/>
      <c r="J8" s="95"/>
      <c r="K8" s="59"/>
      <c r="L8" s="59"/>
      <c r="M8" s="59"/>
    </row>
    <row r="9" spans="1:14">
      <c r="A9" s="96" t="s">
        <v>74</v>
      </c>
      <c r="C9" s="95"/>
      <c r="D9" s="95"/>
      <c r="E9" s="95"/>
      <c r="F9" s="112" t="s">
        <v>108</v>
      </c>
      <c r="G9" s="95"/>
      <c r="H9" s="95"/>
      <c r="I9" s="95"/>
      <c r="J9" s="95"/>
      <c r="K9" s="59"/>
      <c r="L9" s="332"/>
      <c r="M9" s="330"/>
    </row>
    <row r="10" spans="1:14">
      <c r="A10" s="98" t="s">
        <v>127</v>
      </c>
      <c r="C10" s="95"/>
      <c r="D10" s="95"/>
      <c r="E10" s="95"/>
      <c r="F10" s="187" t="s">
        <v>183</v>
      </c>
      <c r="G10" s="95"/>
      <c r="H10" s="95"/>
      <c r="I10" s="95"/>
      <c r="J10" s="95"/>
      <c r="K10" s="332"/>
      <c r="M10" s="331"/>
    </row>
    <row r="11" spans="1:14">
      <c r="A11" s="98"/>
      <c r="C11" s="95"/>
      <c r="D11" s="95"/>
      <c r="E11" s="95"/>
      <c r="F11" s="187"/>
      <c r="G11" s="95"/>
      <c r="H11" s="95"/>
      <c r="I11" s="95"/>
      <c r="J11" s="95"/>
      <c r="K11" s="330"/>
      <c r="N11" s="486"/>
    </row>
    <row r="12" spans="1:14">
      <c r="A12" s="98" t="s">
        <v>75</v>
      </c>
      <c r="C12" s="95"/>
      <c r="D12" s="95"/>
      <c r="E12" s="95"/>
      <c r="F12" s="95">
        <v>5</v>
      </c>
      <c r="G12" s="95"/>
      <c r="H12" s="95"/>
      <c r="I12" s="95"/>
      <c r="J12" s="298"/>
      <c r="K12" s="331"/>
      <c r="N12" s="486"/>
    </row>
    <row r="13" spans="1:14">
      <c r="A13" s="98" t="s">
        <v>7</v>
      </c>
      <c r="C13" s="95"/>
      <c r="D13" s="95"/>
      <c r="E13" s="95"/>
      <c r="F13" s="95">
        <v>6</v>
      </c>
      <c r="G13" s="95"/>
      <c r="H13" s="95"/>
      <c r="I13" s="95"/>
      <c r="J13" s="95"/>
      <c r="K13" s="330"/>
      <c r="N13" s="486"/>
    </row>
    <row r="14" spans="1:14">
      <c r="A14" s="98" t="s">
        <v>119</v>
      </c>
      <c r="C14" s="95"/>
      <c r="D14" s="95"/>
      <c r="E14" s="95"/>
      <c r="F14" s="95">
        <v>7</v>
      </c>
      <c r="G14" s="95"/>
      <c r="H14" s="95"/>
      <c r="I14" s="95"/>
      <c r="J14" s="95"/>
      <c r="K14" s="330"/>
      <c r="N14" s="486"/>
    </row>
    <row r="15" spans="1:14">
      <c r="A15" s="98" t="s">
        <v>45</v>
      </c>
      <c r="C15" s="95"/>
      <c r="D15" s="95"/>
      <c r="E15" s="95"/>
      <c r="F15" s="95">
        <v>8</v>
      </c>
      <c r="G15" s="95"/>
      <c r="H15" s="95"/>
      <c r="I15" s="95"/>
      <c r="J15" s="95"/>
      <c r="K15" s="330"/>
      <c r="N15" s="486"/>
    </row>
    <row r="16" spans="1:14">
      <c r="A16" s="98" t="s">
        <v>8</v>
      </c>
      <c r="C16" s="95"/>
      <c r="D16" s="95"/>
      <c r="E16" s="95"/>
      <c r="F16" s="95">
        <v>9</v>
      </c>
      <c r="G16" s="95"/>
      <c r="H16" s="95"/>
      <c r="I16" s="95"/>
      <c r="J16" s="95"/>
      <c r="K16" s="330"/>
      <c r="N16" s="486"/>
    </row>
    <row r="17" spans="1:14">
      <c r="A17" s="98" t="s">
        <v>76</v>
      </c>
      <c r="C17" s="95"/>
      <c r="D17" s="95"/>
      <c r="E17" s="95"/>
      <c r="F17" s="95">
        <v>10</v>
      </c>
      <c r="G17" s="95"/>
      <c r="H17" s="95"/>
      <c r="I17" s="95"/>
      <c r="J17" s="95"/>
      <c r="K17" s="330"/>
      <c r="N17" s="486"/>
    </row>
    <row r="18" spans="1:14">
      <c r="A18" s="98" t="s">
        <v>77</v>
      </c>
      <c r="C18" s="95"/>
      <c r="D18" s="95"/>
      <c r="E18" s="95"/>
      <c r="F18" s="95">
        <v>11</v>
      </c>
      <c r="G18" s="95"/>
      <c r="H18" s="95"/>
      <c r="I18" s="95"/>
      <c r="J18" s="95"/>
      <c r="K18" s="330"/>
      <c r="N18" s="486"/>
    </row>
    <row r="19" spans="1:14">
      <c r="A19" s="98" t="s">
        <v>78</v>
      </c>
      <c r="C19" s="95"/>
      <c r="D19" s="95"/>
      <c r="E19" s="95"/>
      <c r="F19" s="95">
        <v>12</v>
      </c>
      <c r="G19" s="95"/>
      <c r="H19" s="95"/>
      <c r="I19" s="95"/>
      <c r="J19" s="95"/>
      <c r="K19" s="330"/>
      <c r="M19" s="486"/>
      <c r="N19" s="486"/>
    </row>
    <row r="20" spans="1:14">
      <c r="A20" s="98" t="s">
        <v>79</v>
      </c>
      <c r="C20" s="95"/>
      <c r="D20" s="95"/>
      <c r="E20" s="95"/>
      <c r="F20" s="95">
        <v>13</v>
      </c>
      <c r="G20" s="95"/>
      <c r="H20" s="95"/>
      <c r="I20" s="95"/>
      <c r="J20" s="95"/>
      <c r="K20" s="330"/>
      <c r="M20" s="486"/>
      <c r="N20" s="486"/>
    </row>
    <row r="21" spans="1:14">
      <c r="A21" s="98" t="s">
        <v>80</v>
      </c>
      <c r="C21" s="95"/>
      <c r="D21" s="95"/>
      <c r="E21" s="95"/>
      <c r="F21" s="95">
        <v>14</v>
      </c>
      <c r="G21" s="95"/>
      <c r="H21" s="95"/>
      <c r="I21" s="95"/>
      <c r="J21" s="95"/>
      <c r="K21" s="330"/>
      <c r="M21" s="486"/>
      <c r="N21" s="486"/>
    </row>
    <row r="22" spans="1:14">
      <c r="A22" s="111" t="s">
        <v>106</v>
      </c>
      <c r="C22" s="95"/>
      <c r="D22" s="95"/>
      <c r="E22" s="95"/>
      <c r="F22" s="95">
        <v>15</v>
      </c>
      <c r="G22" s="95"/>
      <c r="H22" s="95"/>
      <c r="I22" s="95"/>
      <c r="J22" s="95"/>
      <c r="K22" s="330"/>
      <c r="M22" s="486"/>
    </row>
    <row r="23" spans="1:14">
      <c r="A23" s="98" t="s">
        <v>122</v>
      </c>
      <c r="C23" s="95"/>
      <c r="D23" s="95"/>
      <c r="E23" s="95"/>
      <c r="F23" s="95">
        <v>16</v>
      </c>
      <c r="G23" s="95"/>
      <c r="H23" s="95"/>
      <c r="I23" s="95"/>
      <c r="J23" s="95"/>
      <c r="K23" s="330"/>
      <c r="M23" s="486"/>
    </row>
    <row r="24" spans="1:14">
      <c r="A24" s="98" t="s">
        <v>21</v>
      </c>
      <c r="C24" s="95"/>
      <c r="D24" s="95"/>
      <c r="E24" s="95"/>
      <c r="F24" s="95">
        <v>17</v>
      </c>
      <c r="G24" s="95"/>
      <c r="H24" s="95"/>
      <c r="I24" s="95"/>
      <c r="J24" s="95"/>
      <c r="K24" s="59"/>
      <c r="L24" s="59"/>
      <c r="M24" s="59"/>
    </row>
    <row r="25" spans="1:14">
      <c r="A25" s="98" t="s">
        <v>81</v>
      </c>
      <c r="C25" s="95"/>
      <c r="D25" s="95"/>
      <c r="E25" s="95"/>
      <c r="F25" s="95">
        <v>18</v>
      </c>
      <c r="G25" s="95"/>
      <c r="H25" s="95"/>
      <c r="I25" s="95"/>
      <c r="J25" s="95"/>
      <c r="K25" s="59"/>
      <c r="L25" s="59"/>
      <c r="M25" s="59"/>
    </row>
    <row r="26" spans="1:14">
      <c r="A26" s="98" t="s">
        <v>82</v>
      </c>
      <c r="B26" s="95"/>
      <c r="C26" s="95"/>
      <c r="D26" s="95"/>
      <c r="E26" s="95"/>
      <c r="F26" s="95">
        <v>19</v>
      </c>
      <c r="G26" s="95"/>
      <c r="H26" s="95"/>
      <c r="I26" s="95"/>
      <c r="J26" s="95"/>
      <c r="K26" s="59"/>
      <c r="L26" s="59"/>
      <c r="M26" s="59"/>
    </row>
    <row r="27" spans="1:14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59"/>
      <c r="L27" s="59"/>
      <c r="M27" s="59"/>
    </row>
    <row r="28" spans="1:14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59"/>
      <c r="L28" s="59"/>
      <c r="M28" s="59"/>
    </row>
    <row r="29" spans="1:14">
      <c r="A29" s="96" t="s">
        <v>83</v>
      </c>
      <c r="B29" s="95"/>
      <c r="C29" s="95"/>
      <c r="D29" s="95"/>
      <c r="E29" s="95"/>
      <c r="F29" s="95"/>
      <c r="G29" s="95"/>
      <c r="H29" s="95"/>
      <c r="I29" s="95"/>
      <c r="J29" s="95"/>
      <c r="K29" s="59"/>
      <c r="L29" s="59"/>
      <c r="M29" s="59"/>
    </row>
    <row r="30" spans="1:14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59"/>
      <c r="L30" s="59"/>
      <c r="M30" s="59"/>
    </row>
    <row r="31" spans="1:14">
      <c r="A31" s="95" t="s">
        <v>84</v>
      </c>
      <c r="B31" s="95"/>
      <c r="C31" s="95"/>
      <c r="D31" s="95"/>
      <c r="E31" s="95"/>
      <c r="F31" s="95"/>
      <c r="G31" s="95"/>
      <c r="H31" s="95"/>
      <c r="I31" s="95"/>
      <c r="J31" s="95"/>
      <c r="K31" s="59"/>
      <c r="L31" s="59"/>
      <c r="M31" s="59"/>
    </row>
    <row r="32" spans="1:14">
      <c r="A32" s="95" t="s">
        <v>124</v>
      </c>
      <c r="B32" s="95"/>
      <c r="C32" s="95"/>
      <c r="D32" s="95"/>
      <c r="E32" s="95"/>
      <c r="F32" s="95"/>
      <c r="G32" s="95"/>
      <c r="H32" s="95"/>
      <c r="I32" s="95"/>
      <c r="J32" s="95"/>
      <c r="K32" s="59"/>
      <c r="L32" s="59"/>
      <c r="M32" s="59"/>
    </row>
    <row r="33" spans="1:13">
      <c r="A33" s="149" t="s">
        <v>125</v>
      </c>
      <c r="B33" s="95"/>
      <c r="C33" s="95"/>
      <c r="D33" s="95"/>
      <c r="E33" s="95"/>
      <c r="F33" s="95"/>
      <c r="G33" s="95"/>
      <c r="H33" s="95"/>
      <c r="I33" s="95"/>
      <c r="J33" s="95"/>
      <c r="K33" s="59"/>
      <c r="L33" s="59"/>
      <c r="M33" s="59"/>
    </row>
    <row r="34" spans="1:13">
      <c r="A34" s="95" t="s">
        <v>126</v>
      </c>
      <c r="B34" s="95"/>
      <c r="C34" s="95"/>
      <c r="D34" s="95"/>
      <c r="E34" s="95"/>
      <c r="F34" s="95"/>
      <c r="G34" s="95"/>
      <c r="H34" s="95"/>
      <c r="I34" s="95"/>
      <c r="J34" s="95"/>
      <c r="K34" s="59"/>
      <c r="L34" s="59"/>
      <c r="M34" s="59"/>
    </row>
    <row r="35" spans="1:1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59"/>
      <c r="L35" s="59"/>
      <c r="M35" s="59"/>
    </row>
  </sheetData>
  <phoneticPr fontId="0" type="noConversion"/>
  <hyperlinks>
    <hyperlink ref="A12" location="'Quarterly information'!A5" tooltip="Quarterly information" display="Quarterly information"/>
    <hyperlink ref="A13" location="'Net sales'!A5" tooltip="Net sales" display="Net sales"/>
    <hyperlink ref="A15" location="'Operating expenses'!A5" tooltip="Operating expenses" display="Operating expenses"/>
    <hyperlink ref="A16" location="'EBITDA'!A5" tooltip="EBITDA" display="EBITDA"/>
    <hyperlink ref="A17" location="'EBITDA excl non-recurring i'!A5" tooltip="EBITDA excl non-recurring items" display="EBITDA excl non-recurring items"/>
    <hyperlink ref="A18" location="'EBITDA marg (%)'!A5" tooltip="EBITDA margin (%)" display="EBITDA margin (%)"/>
    <hyperlink ref="A19" location="'Depreciation, amortization'!A5" tooltip="Depreciation, amortization" display="Depreciation, amortization"/>
    <hyperlink ref="A20" location="'Income from associatedCompanies'!A5" tooltip="Income from Associated Companies" display="Income from Associated Companies"/>
    <hyperlink ref="A21" location="'Operating income'!A5" tooltip="Operating Income" display="Operating Income"/>
    <hyperlink ref="A22" location="'Operating inc. excl non-rec'!A5" tooltip="Operating inc. excl non-rec" display="Operating inc. excl non-rec"/>
    <hyperlink ref="A23" location="'Non-controlling interests'!A1" tooltip="Minority" display="Non-controlling interests"/>
    <hyperlink ref="A24" location="'Capital expenditures'!A5" tooltip="Capital expenditures" display="Capital expenditures"/>
    <hyperlink ref="A25" location="'Cash Flow'!A5" tooltip="Cash Flow" display="Cash Flow"/>
    <hyperlink ref="A26" location="'Number of empl'!A5" tooltip="Number of employees" display="Number of employees"/>
    <hyperlink ref="A14" location="'External Net Sales'!A5" tooltip="External Net Sales" display="External Net Sales"/>
    <hyperlink ref="A33" r:id="rId1"/>
    <hyperlink ref="A10" location="'Operational data'!A2" display="Operational data"/>
  </hyperlinks>
  <pageMargins left="0.74803149606299213" right="0.74803149606299213" top="0.59055118110236227" bottom="0.98425196850393704" header="0.51181102362204722" footer="0.51181102362204722"/>
  <pageSetup paperSize="9" orientation="portrait" r:id="rId2"/>
  <headerFooter alignWithMargins="0">
    <oddHeader>&amp;R&amp;11 2014-04-23</oddHead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Q27"/>
  <sheetViews>
    <sheetView zoomScale="80" zoomScaleNormal="80" zoomScalePageLayoutView="80" workbookViewId="0"/>
  </sheetViews>
  <sheetFormatPr defaultRowHeight="15"/>
  <cols>
    <col min="1" max="1" width="41" style="6" customWidth="1"/>
    <col min="2" max="5" width="11.5703125" style="6" customWidth="1"/>
    <col min="6" max="10" width="12.28515625" style="6" customWidth="1"/>
    <col min="11" max="12" width="11.5703125" style="6" customWidth="1"/>
    <col min="13" max="16384" width="9.140625" style="6"/>
  </cols>
  <sheetData>
    <row r="2" spans="1:17" ht="18">
      <c r="A2" s="3" t="s">
        <v>47</v>
      </c>
      <c r="B2" s="3"/>
      <c r="C2" s="3"/>
      <c r="D2" s="3"/>
      <c r="E2" s="3"/>
      <c r="F2" s="37"/>
      <c r="G2" s="37"/>
      <c r="H2" s="37"/>
      <c r="I2" s="37"/>
      <c r="J2" s="37"/>
    </row>
    <row r="3" spans="1:17">
      <c r="A3" s="82" t="s">
        <v>191</v>
      </c>
    </row>
    <row r="4" spans="1:17">
      <c r="A4" s="221" t="s">
        <v>73</v>
      </c>
      <c r="B4" s="221"/>
      <c r="C4" s="221"/>
      <c r="D4" s="221"/>
      <c r="E4" s="221"/>
    </row>
    <row r="5" spans="1:17" ht="18">
      <c r="A5" s="3" t="s">
        <v>9</v>
      </c>
      <c r="B5" s="201"/>
      <c r="C5" s="201"/>
      <c r="D5" s="201"/>
      <c r="E5" s="201"/>
      <c r="F5" s="37"/>
      <c r="G5" s="37"/>
      <c r="H5" s="37"/>
      <c r="I5" s="37"/>
      <c r="J5" s="37"/>
      <c r="M5" s="4"/>
      <c r="N5" s="4"/>
      <c r="O5" s="4"/>
      <c r="P5" s="4"/>
    </row>
    <row r="6" spans="1:17" ht="15.75">
      <c r="A6" s="46" t="s">
        <v>1</v>
      </c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</row>
    <row r="7" spans="1:17" ht="15.75">
      <c r="A7" s="60"/>
      <c r="B7" s="211" t="s">
        <v>5</v>
      </c>
      <c r="C7" s="7" t="s">
        <v>4</v>
      </c>
      <c r="D7" s="7" t="s">
        <v>3</v>
      </c>
      <c r="E7" s="7" t="s">
        <v>2</v>
      </c>
      <c r="F7" s="211" t="s">
        <v>5</v>
      </c>
      <c r="G7" s="7" t="s">
        <v>4</v>
      </c>
      <c r="H7" s="7" t="s">
        <v>3</v>
      </c>
      <c r="I7" s="204" t="s">
        <v>2</v>
      </c>
      <c r="J7" s="339" t="s">
        <v>5</v>
      </c>
      <c r="K7" s="8" t="s">
        <v>6</v>
      </c>
      <c r="L7" s="8" t="s">
        <v>6</v>
      </c>
    </row>
    <row r="8" spans="1:17">
      <c r="A8" s="69" t="s">
        <v>34</v>
      </c>
      <c r="B8" s="107">
        <v>1074</v>
      </c>
      <c r="C8" s="14">
        <v>4170</v>
      </c>
      <c r="D8" s="14">
        <v>1078</v>
      </c>
      <c r="E8" s="14">
        <v>3941</v>
      </c>
      <c r="F8" s="272">
        <v>1022</v>
      </c>
      <c r="G8" s="273">
        <v>1066</v>
      </c>
      <c r="H8" s="273">
        <v>1021</v>
      </c>
      <c r="I8" s="259">
        <v>2186</v>
      </c>
      <c r="J8" s="259">
        <v>1042.1289999999999</v>
      </c>
      <c r="K8" s="259">
        <v>10263</v>
      </c>
      <c r="L8" s="259">
        <v>5295</v>
      </c>
      <c r="M8" s="40"/>
      <c r="N8" s="300"/>
      <c r="O8" s="40"/>
    </row>
    <row r="9" spans="1:17">
      <c r="A9" s="69" t="s">
        <v>35</v>
      </c>
      <c r="B9" s="107">
        <v>1214</v>
      </c>
      <c r="C9" s="14">
        <v>1233</v>
      </c>
      <c r="D9" s="14">
        <v>1237</v>
      </c>
      <c r="E9" s="14">
        <v>2747</v>
      </c>
      <c r="F9" s="91">
        <v>1206</v>
      </c>
      <c r="G9" s="26">
        <v>1275</v>
      </c>
      <c r="H9" s="26">
        <v>1219</v>
      </c>
      <c r="I9" s="27">
        <v>1675</v>
      </c>
      <c r="J9" s="27">
        <v>1146.3280000000002</v>
      </c>
      <c r="K9" s="27">
        <v>6431</v>
      </c>
      <c r="L9" s="27">
        <v>5375</v>
      </c>
      <c r="M9" s="40"/>
      <c r="N9" s="300"/>
      <c r="O9" s="40"/>
    </row>
    <row r="10" spans="1:17">
      <c r="A10" s="70" t="s">
        <v>29</v>
      </c>
      <c r="B10" s="107">
        <v>746</v>
      </c>
      <c r="C10" s="14">
        <v>770</v>
      </c>
      <c r="D10" s="14">
        <v>737</v>
      </c>
      <c r="E10" s="14">
        <v>806</v>
      </c>
      <c r="F10" s="91">
        <v>806</v>
      </c>
      <c r="G10" s="26">
        <v>766</v>
      </c>
      <c r="H10" s="26">
        <v>757</v>
      </c>
      <c r="I10" s="27">
        <v>1145</v>
      </c>
      <c r="J10" s="27">
        <v>744.8130000000001</v>
      </c>
      <c r="K10" s="27">
        <v>3059</v>
      </c>
      <c r="L10" s="27">
        <v>3474</v>
      </c>
      <c r="M10" s="40"/>
      <c r="N10" s="300"/>
      <c r="O10" s="40"/>
    </row>
    <row r="11" spans="1:17">
      <c r="A11" s="70" t="s">
        <v>27</v>
      </c>
      <c r="B11" s="107">
        <v>182</v>
      </c>
      <c r="C11" s="14">
        <v>216</v>
      </c>
      <c r="D11" s="14">
        <v>188</v>
      </c>
      <c r="E11" s="14">
        <v>202</v>
      </c>
      <c r="F11" s="91">
        <v>194</v>
      </c>
      <c r="G11" s="26">
        <v>206</v>
      </c>
      <c r="H11" s="26">
        <v>205</v>
      </c>
      <c r="I11" s="27">
        <v>466</v>
      </c>
      <c r="J11" s="27">
        <v>216.51</v>
      </c>
      <c r="K11" s="27">
        <v>788</v>
      </c>
      <c r="L11" s="27">
        <v>1071</v>
      </c>
      <c r="M11" s="40"/>
      <c r="N11" s="300"/>
      <c r="O11" s="40"/>
    </row>
    <row r="12" spans="1:17">
      <c r="A12" s="71" t="s">
        <v>18</v>
      </c>
      <c r="B12" s="250">
        <v>1</v>
      </c>
      <c r="C12" s="251">
        <v>0</v>
      </c>
      <c r="D12" s="251">
        <v>-1</v>
      </c>
      <c r="E12" s="251">
        <v>1</v>
      </c>
      <c r="F12" s="321">
        <v>-1</v>
      </c>
      <c r="G12" s="295">
        <v>1</v>
      </c>
      <c r="H12" s="295">
        <v>-1</v>
      </c>
      <c r="I12" s="260">
        <v>1</v>
      </c>
      <c r="J12" s="260">
        <v>0</v>
      </c>
      <c r="K12" s="260">
        <v>1</v>
      </c>
      <c r="L12" s="260">
        <v>0</v>
      </c>
      <c r="M12" s="40"/>
      <c r="N12" s="300"/>
      <c r="O12" s="40"/>
    </row>
    <row r="13" spans="1:17" ht="15.75">
      <c r="A13" s="65" t="s">
        <v>19</v>
      </c>
      <c r="B13" s="252">
        <v>3217</v>
      </c>
      <c r="C13" s="253">
        <v>6389</v>
      </c>
      <c r="D13" s="253">
        <v>3239</v>
      </c>
      <c r="E13" s="253">
        <v>7697</v>
      </c>
      <c r="F13" s="93">
        <v>3227</v>
      </c>
      <c r="G13" s="28">
        <v>3314</v>
      </c>
      <c r="H13" s="28">
        <v>3201</v>
      </c>
      <c r="I13" s="29">
        <v>5473</v>
      </c>
      <c r="J13" s="29">
        <v>3149.7799999999993</v>
      </c>
      <c r="K13" s="29">
        <v>20542</v>
      </c>
      <c r="L13" s="29">
        <v>15215</v>
      </c>
      <c r="M13" s="40"/>
      <c r="N13" s="300"/>
      <c r="O13" s="40"/>
    </row>
    <row r="14" spans="1:17">
      <c r="A14" s="20"/>
      <c r="B14" s="20"/>
      <c r="C14" s="20"/>
      <c r="D14" s="20"/>
      <c r="E14" s="20"/>
      <c r="M14" s="78"/>
      <c r="N14" s="78"/>
      <c r="O14" s="78"/>
      <c r="P14" s="78"/>
      <c r="Q14" s="78"/>
    </row>
    <row r="15" spans="1:17">
      <c r="A15" s="20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N15" s="257"/>
    </row>
    <row r="16" spans="1:17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4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2:14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N18" s="40"/>
    </row>
    <row r="27" spans="2:14">
      <c r="B27" s="42"/>
      <c r="C27" s="42"/>
      <c r="D27" s="42"/>
      <c r="E27" s="42"/>
    </row>
  </sheetData>
  <mergeCells count="2">
    <mergeCell ref="B6:E6"/>
    <mergeCell ref="F6:I6"/>
  </mergeCells>
  <phoneticPr fontId="0" type="noConversion"/>
  <pageMargins left="0.39370078740157483" right="0.27559055118110237" top="0.70866141732283472" bottom="0.98425196850393704" header="0.19685039370078741" footer="0.51181102362204722"/>
  <pageSetup paperSize="9" scale="83" orientation="landscape" r:id="rId1"/>
  <headerFooter alignWithMargins="0">
    <oddHeader>&amp;L&amp;11TeliaSonera AB/Investor Relations
Fredrik Johansson, Tel. +46 705 10 10 22&amp;R&amp;11 2014-04-23</oddHeader>
    <oddFooter>&amp;LHistorical financial information&amp;R12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O32"/>
  <sheetViews>
    <sheetView zoomScale="80" zoomScaleNormal="80" zoomScalePageLayoutView="80" workbookViewId="0"/>
  </sheetViews>
  <sheetFormatPr defaultRowHeight="12.75"/>
  <cols>
    <col min="1" max="1" width="40" style="225" customWidth="1"/>
    <col min="2" max="5" width="11.5703125" style="225" customWidth="1"/>
    <col min="6" max="10" width="11.85546875" style="225" customWidth="1"/>
    <col min="11" max="12" width="11.5703125" style="225" customWidth="1"/>
    <col min="13" max="16384" width="9.140625" style="225"/>
  </cols>
  <sheetData>
    <row r="2" spans="1:15" ht="18">
      <c r="A2" s="223" t="s">
        <v>47</v>
      </c>
      <c r="B2" s="223"/>
      <c r="C2" s="223"/>
      <c r="D2" s="223"/>
      <c r="E2" s="223"/>
      <c r="F2" s="224"/>
      <c r="G2" s="224"/>
      <c r="H2" s="224"/>
      <c r="I2" s="224"/>
      <c r="J2" s="224"/>
    </row>
    <row r="3" spans="1:15" s="228" customFormat="1" ht="15">
      <c r="A3" s="82" t="s">
        <v>191</v>
      </c>
      <c r="B3" s="227"/>
      <c r="C3" s="227"/>
      <c r="D3" s="227"/>
      <c r="E3" s="227"/>
      <c r="F3" s="226"/>
      <c r="G3" s="226"/>
      <c r="H3" s="226"/>
      <c r="I3" s="226"/>
      <c r="J3" s="226"/>
    </row>
    <row r="4" spans="1:15" ht="18">
      <c r="A4" s="223" t="s">
        <v>10</v>
      </c>
      <c r="B4" s="229"/>
      <c r="C4" s="229"/>
      <c r="D4" s="229"/>
      <c r="E4" s="229"/>
      <c r="F4" s="224"/>
      <c r="G4" s="224"/>
      <c r="H4" s="224"/>
      <c r="I4" s="224"/>
      <c r="J4" s="224"/>
    </row>
    <row r="5" spans="1:15" ht="15.75">
      <c r="A5" s="230" t="s">
        <v>1</v>
      </c>
      <c r="B5" s="502">
        <v>2012</v>
      </c>
      <c r="C5" s="503"/>
      <c r="D5" s="503"/>
      <c r="E5" s="504"/>
      <c r="F5" s="505">
        <v>2013</v>
      </c>
      <c r="G5" s="506"/>
      <c r="H5" s="506"/>
      <c r="I5" s="507"/>
      <c r="J5" s="357">
        <v>2014</v>
      </c>
      <c r="K5" s="231">
        <v>2012</v>
      </c>
      <c r="L5" s="231">
        <v>2013</v>
      </c>
    </row>
    <row r="6" spans="1:15" ht="15.75">
      <c r="A6" s="232"/>
      <c r="B6" s="233" t="s">
        <v>5</v>
      </c>
      <c r="C6" s="234" t="s">
        <v>4</v>
      </c>
      <c r="D6" s="234" t="s">
        <v>3</v>
      </c>
      <c r="E6" s="7" t="s">
        <v>2</v>
      </c>
      <c r="F6" s="211" t="s">
        <v>5</v>
      </c>
      <c r="G6" s="7" t="s">
        <v>4</v>
      </c>
      <c r="H6" s="7" t="s">
        <v>3</v>
      </c>
      <c r="I6" s="204" t="s">
        <v>2</v>
      </c>
      <c r="J6" s="339" t="s">
        <v>5</v>
      </c>
      <c r="K6" s="235" t="s">
        <v>6</v>
      </c>
      <c r="L6" s="235" t="s">
        <v>6</v>
      </c>
      <c r="N6" s="6"/>
    </row>
    <row r="7" spans="1:15" s="228" customFormat="1" ht="15">
      <c r="A7" s="236" t="s">
        <v>34</v>
      </c>
      <c r="B7" s="261">
        <v>0</v>
      </c>
      <c r="C7" s="262">
        <v>-5</v>
      </c>
      <c r="D7" s="262">
        <v>-2</v>
      </c>
      <c r="E7" s="262">
        <v>-3</v>
      </c>
      <c r="F7" s="261">
        <v>-6</v>
      </c>
      <c r="G7" s="262">
        <v>1</v>
      </c>
      <c r="H7" s="262">
        <v>-1</v>
      </c>
      <c r="I7" s="263">
        <v>-3</v>
      </c>
      <c r="J7" s="263">
        <v>-6.1360000000000001</v>
      </c>
      <c r="K7" s="263">
        <v>-10</v>
      </c>
      <c r="L7" s="263">
        <v>-9</v>
      </c>
      <c r="M7" s="40"/>
      <c r="N7" s="300"/>
      <c r="O7" s="40"/>
    </row>
    <row r="8" spans="1:15" s="228" customFormat="1" ht="15">
      <c r="A8" s="236" t="s">
        <v>35</v>
      </c>
      <c r="B8" s="264">
        <v>33</v>
      </c>
      <c r="C8" s="265">
        <v>38</v>
      </c>
      <c r="D8" s="265">
        <v>33</v>
      </c>
      <c r="E8" s="265">
        <v>10</v>
      </c>
      <c r="F8" s="264">
        <v>23</v>
      </c>
      <c r="G8" s="265">
        <v>23</v>
      </c>
      <c r="H8" s="265">
        <v>26</v>
      </c>
      <c r="I8" s="266">
        <v>33</v>
      </c>
      <c r="J8" s="266">
        <v>23.390999999999998</v>
      </c>
      <c r="K8" s="266">
        <v>114</v>
      </c>
      <c r="L8" s="266">
        <v>105</v>
      </c>
      <c r="M8" s="40"/>
      <c r="N8" s="300"/>
      <c r="O8" s="40"/>
    </row>
    <row r="9" spans="1:15" s="228" customFormat="1" ht="15">
      <c r="A9" s="237" t="s">
        <v>29</v>
      </c>
      <c r="B9" s="267">
        <v>1231</v>
      </c>
      <c r="C9" s="268">
        <v>4528</v>
      </c>
      <c r="D9" s="268">
        <v>804</v>
      </c>
      <c r="E9" s="268">
        <v>7252</v>
      </c>
      <c r="F9" s="264">
        <v>1306</v>
      </c>
      <c r="G9" s="265">
        <v>1447</v>
      </c>
      <c r="H9" s="265">
        <v>1477</v>
      </c>
      <c r="I9" s="266">
        <v>1696</v>
      </c>
      <c r="J9" s="266">
        <v>1069.5360000000001</v>
      </c>
      <c r="K9" s="266">
        <v>13815</v>
      </c>
      <c r="L9" s="266">
        <v>5926</v>
      </c>
      <c r="M9" s="40"/>
      <c r="N9" s="300"/>
      <c r="O9" s="40"/>
    </row>
    <row r="10" spans="1:15" s="228" customFormat="1" ht="15">
      <c r="A10" s="238" t="s">
        <v>41</v>
      </c>
      <c r="B10" s="267">
        <v>886</v>
      </c>
      <c r="C10" s="268">
        <v>3904</v>
      </c>
      <c r="D10" s="268">
        <v>173</v>
      </c>
      <c r="E10" s="268">
        <v>6579</v>
      </c>
      <c r="F10" s="264">
        <v>691</v>
      </c>
      <c r="G10" s="265">
        <v>754</v>
      </c>
      <c r="H10" s="265">
        <v>793</v>
      </c>
      <c r="I10" s="266">
        <v>890</v>
      </c>
      <c r="J10" s="266">
        <v>541.46699999999998</v>
      </c>
      <c r="K10" s="266">
        <v>11542</v>
      </c>
      <c r="L10" s="266">
        <v>3128</v>
      </c>
      <c r="M10" s="40"/>
      <c r="N10" s="300"/>
      <c r="O10" s="40"/>
    </row>
    <row r="11" spans="1:15" s="228" customFormat="1" ht="15">
      <c r="A11" s="238" t="s">
        <v>42</v>
      </c>
      <c r="B11" s="267">
        <v>351</v>
      </c>
      <c r="C11" s="268">
        <v>625</v>
      </c>
      <c r="D11" s="268">
        <v>631</v>
      </c>
      <c r="E11" s="268">
        <v>673</v>
      </c>
      <c r="F11" s="264">
        <v>617</v>
      </c>
      <c r="G11" s="265">
        <v>687</v>
      </c>
      <c r="H11" s="265">
        <v>675</v>
      </c>
      <c r="I11" s="266">
        <v>800</v>
      </c>
      <c r="J11" s="266">
        <v>527.8130000000001</v>
      </c>
      <c r="K11" s="266">
        <v>2280</v>
      </c>
      <c r="L11" s="266">
        <v>2779</v>
      </c>
      <c r="M11" s="40"/>
      <c r="N11" s="300"/>
      <c r="O11" s="40"/>
    </row>
    <row r="12" spans="1:15" s="228" customFormat="1" ht="15">
      <c r="A12" s="237" t="s">
        <v>27</v>
      </c>
      <c r="B12" s="267">
        <v>-18</v>
      </c>
      <c r="C12" s="268">
        <v>-15</v>
      </c>
      <c r="D12" s="268">
        <v>-2</v>
      </c>
      <c r="E12" s="268">
        <v>-15</v>
      </c>
      <c r="F12" s="264">
        <v>0</v>
      </c>
      <c r="G12" s="265">
        <v>1</v>
      </c>
      <c r="H12" s="265">
        <v>0</v>
      </c>
      <c r="I12" s="266">
        <v>-2</v>
      </c>
      <c r="J12" s="266">
        <v>4.2729999999999997</v>
      </c>
      <c r="K12" s="266">
        <v>-50</v>
      </c>
      <c r="L12" s="266">
        <v>-1</v>
      </c>
      <c r="M12" s="40"/>
      <c r="N12" s="300"/>
      <c r="O12" s="40"/>
    </row>
    <row r="13" spans="1:15" s="228" customFormat="1" ht="15">
      <c r="A13" s="239" t="s">
        <v>18</v>
      </c>
      <c r="B13" s="271">
        <v>0</v>
      </c>
      <c r="C13" s="269">
        <v>0</v>
      </c>
      <c r="D13" s="269">
        <v>0</v>
      </c>
      <c r="E13" s="269">
        <v>-1</v>
      </c>
      <c r="F13" s="271">
        <v>0</v>
      </c>
      <c r="G13" s="269">
        <v>-1</v>
      </c>
      <c r="H13" s="269">
        <v>1</v>
      </c>
      <c r="I13" s="270">
        <v>0</v>
      </c>
      <c r="J13" s="270">
        <v>-1.1635137298071641E-13</v>
      </c>
      <c r="K13" s="270">
        <v>-1</v>
      </c>
      <c r="L13" s="270">
        <v>0</v>
      </c>
      <c r="M13" s="40"/>
      <c r="N13" s="300"/>
      <c r="O13" s="40"/>
    </row>
    <row r="14" spans="1:15" ht="15.75">
      <c r="A14" s="240" t="s">
        <v>19</v>
      </c>
      <c r="B14" s="241">
        <v>1246</v>
      </c>
      <c r="C14" s="242">
        <v>4546</v>
      </c>
      <c r="D14" s="242">
        <v>833</v>
      </c>
      <c r="E14" s="242">
        <v>7243</v>
      </c>
      <c r="F14" s="241">
        <v>1323</v>
      </c>
      <c r="G14" s="242">
        <v>1471</v>
      </c>
      <c r="H14" s="242">
        <v>1503</v>
      </c>
      <c r="I14" s="243">
        <v>1724</v>
      </c>
      <c r="J14" s="243">
        <v>1091.0639999999999</v>
      </c>
      <c r="K14" s="243">
        <v>13868</v>
      </c>
      <c r="L14" s="243">
        <v>6021</v>
      </c>
      <c r="M14" s="40"/>
      <c r="N14" s="300"/>
      <c r="O14" s="40"/>
    </row>
    <row r="15" spans="1:15">
      <c r="B15" s="245"/>
      <c r="C15" s="245"/>
      <c r="D15" s="245"/>
      <c r="E15" s="245"/>
    </row>
    <row r="16" spans="1:15"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N16" s="258"/>
    </row>
    <row r="17" spans="2:14"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</row>
    <row r="18" spans="2:14"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N18" s="258"/>
    </row>
    <row r="19" spans="2:14">
      <c r="B19" s="244"/>
      <c r="C19" s="244"/>
      <c r="D19" s="244"/>
      <c r="E19" s="244"/>
    </row>
    <row r="22" spans="2:14">
      <c r="F22" s="258"/>
      <c r="G22" s="258"/>
      <c r="H22" s="258"/>
      <c r="I22" s="258"/>
      <c r="J22" s="258"/>
    </row>
    <row r="23" spans="2:14">
      <c r="F23" s="258"/>
      <c r="G23" s="258"/>
      <c r="H23" s="258"/>
      <c r="I23" s="258"/>
      <c r="J23" s="258"/>
      <c r="K23" s="258"/>
      <c r="L23" s="258"/>
      <c r="M23" s="258"/>
    </row>
    <row r="25" spans="2:14">
      <c r="F25" s="258"/>
      <c r="G25" s="258"/>
      <c r="H25" s="258"/>
      <c r="I25" s="258"/>
      <c r="J25" s="258"/>
    </row>
    <row r="27" spans="2:14">
      <c r="B27" s="246"/>
      <c r="C27" s="246"/>
      <c r="D27" s="246"/>
      <c r="E27" s="246"/>
    </row>
    <row r="30" spans="2:14" ht="14.25">
      <c r="G30" s="41"/>
      <c r="H30" s="41"/>
      <c r="I30" s="41"/>
      <c r="J30" s="41"/>
      <c r="K30" s="334"/>
      <c r="L30" s="334"/>
    </row>
    <row r="31" spans="2:14" ht="14.25">
      <c r="G31" s="41"/>
      <c r="H31" s="41"/>
      <c r="I31" s="41"/>
      <c r="J31" s="41"/>
      <c r="K31" s="334"/>
      <c r="L31" s="334"/>
    </row>
    <row r="32" spans="2:14" ht="14.25">
      <c r="G32" s="41"/>
      <c r="H32" s="41"/>
      <c r="I32" s="41"/>
      <c r="J32" s="41"/>
      <c r="K32" s="334"/>
      <c r="L32" s="334"/>
    </row>
  </sheetData>
  <mergeCells count="2">
    <mergeCell ref="B5:E5"/>
    <mergeCell ref="F5:I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Header>&amp;L&amp;11TeliaSonera AB/Investor Relations
Fredrik Johansson, Tel. +46 705 10 10 22&amp;R&amp;11 2014-04-23</oddHeader>
    <oddFooter>&amp;LHistorical financial information&amp;R13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V27"/>
  <sheetViews>
    <sheetView zoomScale="80" zoomScaleNormal="80" zoomScalePageLayoutView="80" workbookViewId="0"/>
  </sheetViews>
  <sheetFormatPr defaultRowHeight="15"/>
  <cols>
    <col min="1" max="1" width="33.28515625" style="6" customWidth="1"/>
    <col min="2" max="5" width="11.5703125" style="6" customWidth="1"/>
    <col min="6" max="10" width="12.28515625" style="6" customWidth="1"/>
    <col min="11" max="12" width="11.5703125" style="6" customWidth="1"/>
    <col min="13" max="18" width="9.140625" style="6"/>
    <col min="19" max="19" width="10" style="6" customWidth="1"/>
    <col min="20" max="21" width="9.140625" style="6"/>
    <col min="22" max="22" width="10" style="6" customWidth="1"/>
    <col min="23" max="16384" width="9.140625" style="6"/>
  </cols>
  <sheetData>
    <row r="2" spans="1:22" ht="18">
      <c r="A2" s="3" t="s">
        <v>47</v>
      </c>
      <c r="B2" s="3"/>
      <c r="C2" s="3"/>
      <c r="D2" s="3"/>
      <c r="E2" s="3"/>
      <c r="F2" s="37"/>
      <c r="G2" s="37"/>
      <c r="H2" s="37"/>
      <c r="I2" s="37"/>
      <c r="J2" s="37"/>
    </row>
    <row r="3" spans="1:22">
      <c r="A3" s="82" t="s">
        <v>191</v>
      </c>
    </row>
    <row r="4" spans="1:22">
      <c r="A4" s="221" t="s">
        <v>73</v>
      </c>
      <c r="B4" s="221"/>
      <c r="C4" s="221"/>
      <c r="D4" s="221"/>
      <c r="E4" s="221"/>
      <c r="K4" s="44"/>
      <c r="L4" s="44"/>
    </row>
    <row r="5" spans="1:22" ht="18">
      <c r="A5" s="3" t="s">
        <v>11</v>
      </c>
      <c r="B5" s="201"/>
      <c r="C5" s="201"/>
      <c r="D5" s="201"/>
      <c r="E5" s="201"/>
      <c r="F5" s="37"/>
      <c r="G5" s="37"/>
      <c r="H5" s="37"/>
      <c r="I5" s="37"/>
      <c r="J5" s="37"/>
    </row>
    <row r="6" spans="1:22" ht="15.75">
      <c r="A6" s="212" t="s">
        <v>1</v>
      </c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</row>
    <row r="7" spans="1:22" ht="15.75">
      <c r="A7" s="213"/>
      <c r="B7" s="211" t="s">
        <v>5</v>
      </c>
      <c r="C7" s="7" t="s">
        <v>4</v>
      </c>
      <c r="D7" s="7" t="s">
        <v>3</v>
      </c>
      <c r="E7" s="7" t="s">
        <v>2</v>
      </c>
      <c r="F7" s="338" t="s">
        <v>5</v>
      </c>
      <c r="G7" s="336" t="s">
        <v>4</v>
      </c>
      <c r="H7" s="336" t="s">
        <v>3</v>
      </c>
      <c r="I7" s="339" t="s">
        <v>2</v>
      </c>
      <c r="J7" s="339" t="s">
        <v>5</v>
      </c>
      <c r="K7" s="8" t="s">
        <v>6</v>
      </c>
      <c r="L7" s="8" t="s">
        <v>6</v>
      </c>
    </row>
    <row r="8" spans="1:22">
      <c r="A8" s="69" t="s">
        <v>34</v>
      </c>
      <c r="B8" s="272">
        <v>2576</v>
      </c>
      <c r="C8" s="273">
        <f>-454-1</f>
        <v>-455</v>
      </c>
      <c r="D8" s="273">
        <v>2542</v>
      </c>
      <c r="E8" s="273">
        <v>-434</v>
      </c>
      <c r="F8" s="272">
        <v>2362</v>
      </c>
      <c r="G8" s="273">
        <v>2502</v>
      </c>
      <c r="H8" s="273">
        <v>2801</v>
      </c>
      <c r="I8" s="259">
        <v>1347</v>
      </c>
      <c r="J8" s="259">
        <v>2256.4489999999992</v>
      </c>
      <c r="K8" s="259">
        <v>4229</v>
      </c>
      <c r="L8" s="259">
        <v>9012</v>
      </c>
      <c r="M8" s="40"/>
      <c r="N8" s="300"/>
      <c r="O8" s="40"/>
      <c r="Q8" s="40"/>
      <c r="R8" s="40"/>
      <c r="S8" s="310"/>
      <c r="T8" s="313"/>
      <c r="U8" s="313"/>
      <c r="V8" s="310"/>
    </row>
    <row r="9" spans="1:22">
      <c r="A9" s="69" t="s">
        <v>35</v>
      </c>
      <c r="B9" s="91">
        <v>1600</v>
      </c>
      <c r="C9" s="26">
        <v>1372</v>
      </c>
      <c r="D9" s="26">
        <v>1629</v>
      </c>
      <c r="E9" s="26">
        <v>-547</v>
      </c>
      <c r="F9" s="91">
        <v>1242</v>
      </c>
      <c r="G9" s="26">
        <v>887</v>
      </c>
      <c r="H9" s="26">
        <v>1304</v>
      </c>
      <c r="I9" s="27">
        <v>590</v>
      </c>
      <c r="J9" s="27">
        <v>1288.4759999999981</v>
      </c>
      <c r="K9" s="27">
        <v>4054</v>
      </c>
      <c r="L9" s="27">
        <v>4023</v>
      </c>
      <c r="M9" s="40"/>
      <c r="N9" s="300"/>
      <c r="O9" s="40"/>
      <c r="Q9" s="40"/>
      <c r="R9" s="40"/>
      <c r="S9" s="310"/>
      <c r="T9" s="313"/>
      <c r="U9" s="313"/>
      <c r="V9" s="310"/>
    </row>
    <row r="10" spans="1:22">
      <c r="A10" s="70" t="s">
        <v>29</v>
      </c>
      <c r="B10" s="92">
        <v>2666</v>
      </c>
      <c r="C10" s="30">
        <v>6396</v>
      </c>
      <c r="D10" s="30">
        <v>2615</v>
      </c>
      <c r="E10" s="30">
        <v>8952</v>
      </c>
      <c r="F10" s="91">
        <v>2972</v>
      </c>
      <c r="G10" s="26">
        <v>3149</v>
      </c>
      <c r="H10" s="26">
        <v>3167</v>
      </c>
      <c r="I10" s="27">
        <v>3222</v>
      </c>
      <c r="J10" s="27">
        <v>2830.761</v>
      </c>
      <c r="K10" s="27">
        <v>20629</v>
      </c>
      <c r="L10" s="27">
        <v>12510</v>
      </c>
      <c r="M10" s="40"/>
      <c r="N10" s="300"/>
      <c r="O10" s="40"/>
      <c r="Q10" s="40"/>
      <c r="R10" s="40"/>
      <c r="S10" s="310"/>
      <c r="T10" s="313"/>
      <c r="U10" s="313"/>
      <c r="V10" s="310"/>
    </row>
    <row r="11" spans="1:22">
      <c r="A11" s="70" t="s">
        <v>27</v>
      </c>
      <c r="B11" s="92">
        <v>-84</v>
      </c>
      <c r="C11" s="30">
        <v>-275</v>
      </c>
      <c r="D11" s="30">
        <f>-32+1</f>
        <v>-31</v>
      </c>
      <c r="E11" s="30">
        <v>-113</v>
      </c>
      <c r="F11" s="91">
        <v>-87</v>
      </c>
      <c r="G11" s="26">
        <v>-255</v>
      </c>
      <c r="H11" s="26">
        <v>-142</v>
      </c>
      <c r="I11" s="27">
        <v>-599</v>
      </c>
      <c r="J11" s="27">
        <v>-179.90899999999999</v>
      </c>
      <c r="K11" s="27">
        <v>-503</v>
      </c>
      <c r="L11" s="27">
        <v>-1083</v>
      </c>
      <c r="M11" s="40"/>
      <c r="N11" s="300"/>
      <c r="O11" s="40"/>
      <c r="Q11" s="40"/>
      <c r="R11" s="40"/>
      <c r="S11" s="310"/>
      <c r="T11" s="313"/>
      <c r="U11" s="313"/>
      <c r="V11" s="310"/>
    </row>
    <row r="12" spans="1:22">
      <c r="A12" s="71" t="s">
        <v>18</v>
      </c>
      <c r="B12" s="218">
        <v>10</v>
      </c>
      <c r="C12" s="219">
        <v>6</v>
      </c>
      <c r="D12" s="219">
        <v>7</v>
      </c>
      <c r="E12" s="219">
        <v>-32</v>
      </c>
      <c r="F12" s="321">
        <v>0</v>
      </c>
      <c r="G12" s="295">
        <v>0</v>
      </c>
      <c r="H12" s="295">
        <v>0</v>
      </c>
      <c r="I12" s="260">
        <v>0</v>
      </c>
      <c r="J12" s="260">
        <v>0</v>
      </c>
      <c r="K12" s="260">
        <f>-10+1</f>
        <v>-9</v>
      </c>
      <c r="L12" s="260">
        <v>0</v>
      </c>
      <c r="M12" s="40"/>
      <c r="N12" s="300"/>
      <c r="O12" s="40"/>
      <c r="Q12" s="40"/>
      <c r="R12" s="40"/>
      <c r="S12" s="310"/>
      <c r="T12" s="313"/>
      <c r="U12" s="313"/>
      <c r="V12" s="310"/>
    </row>
    <row r="13" spans="1:22" ht="15.75">
      <c r="A13" s="65" t="s">
        <v>19</v>
      </c>
      <c r="B13" s="93">
        <v>6768</v>
      </c>
      <c r="C13" s="28">
        <v>7044</v>
      </c>
      <c r="D13" s="28">
        <v>6762</v>
      </c>
      <c r="E13" s="28">
        <v>7826</v>
      </c>
      <c r="F13" s="93">
        <v>6489</v>
      </c>
      <c r="G13" s="28">
        <v>6283</v>
      </c>
      <c r="H13" s="28">
        <v>7130</v>
      </c>
      <c r="I13" s="29">
        <v>4560</v>
      </c>
      <c r="J13" s="29">
        <v>6195.777</v>
      </c>
      <c r="K13" s="29">
        <v>28400</v>
      </c>
      <c r="L13" s="29">
        <v>24462</v>
      </c>
      <c r="M13" s="40"/>
      <c r="N13" s="300"/>
      <c r="O13" s="40"/>
      <c r="Q13" s="40"/>
      <c r="R13" s="40"/>
      <c r="S13" s="310"/>
      <c r="T13" s="313"/>
      <c r="U13" s="313"/>
      <c r="V13" s="310"/>
    </row>
    <row r="14" spans="1:22">
      <c r="A14" s="20"/>
      <c r="B14" s="20"/>
      <c r="C14" s="20"/>
      <c r="D14" s="20"/>
      <c r="E14" s="20"/>
    </row>
    <row r="15" spans="1:22">
      <c r="A15" s="2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N15" s="9"/>
    </row>
    <row r="16" spans="1:2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4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N17" s="9"/>
    </row>
    <row r="18" spans="2:14">
      <c r="B18" s="9"/>
      <c r="C18" s="9"/>
      <c r="D18" s="9"/>
      <c r="E18" s="9"/>
      <c r="F18" s="9"/>
      <c r="G18" s="9"/>
      <c r="H18" s="9"/>
      <c r="I18" s="9"/>
      <c r="J18" s="9"/>
      <c r="N18" s="9"/>
    </row>
    <row r="19" spans="2:14">
      <c r="B19" s="9"/>
      <c r="C19" s="9"/>
      <c r="D19" s="9"/>
      <c r="E19" s="9"/>
      <c r="F19" s="9"/>
      <c r="G19" s="9"/>
      <c r="H19" s="9"/>
      <c r="I19" s="9"/>
      <c r="J19" s="9"/>
    </row>
    <row r="20" spans="2:14">
      <c r="B20" s="9"/>
      <c r="C20" s="9"/>
      <c r="D20" s="9"/>
      <c r="E20" s="9"/>
      <c r="F20" s="9"/>
      <c r="G20" s="9"/>
      <c r="H20" s="9"/>
      <c r="I20" s="9"/>
      <c r="J20" s="9"/>
    </row>
    <row r="21" spans="2:14">
      <c r="F21" s="9"/>
      <c r="G21" s="9"/>
      <c r="H21" s="9"/>
      <c r="I21" s="9"/>
      <c r="J21" s="9"/>
    </row>
    <row r="22" spans="2:14">
      <c r="F22" s="9"/>
      <c r="G22" s="9"/>
      <c r="H22" s="9"/>
      <c r="I22" s="9"/>
      <c r="J22" s="9"/>
    </row>
    <row r="27" spans="2:14">
      <c r="B27" s="42"/>
      <c r="C27" s="42"/>
      <c r="D27" s="42"/>
      <c r="E27" s="42"/>
    </row>
  </sheetData>
  <mergeCells count="2">
    <mergeCell ref="B6:E6"/>
    <mergeCell ref="F6:I6"/>
  </mergeCells>
  <phoneticPr fontId="0" type="noConversion"/>
  <pageMargins left="0.47244094488188981" right="0.39370078740157483" top="0.82677165354330717" bottom="0.98425196850393704" header="0.27559055118110237" footer="0.51181102362204722"/>
  <pageSetup paperSize="9" scale="85" orientation="landscape" r:id="rId1"/>
  <headerFooter alignWithMargins="0">
    <oddHeader>&amp;L&amp;11TeliaSonera AB/Investor Relations
Fredrik Johansson, Tel. +46 705 10 10 22&amp;R&amp;11 2014-04-23</oddHeader>
    <oddFooter>&amp;LHistorical financial information&amp;R14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2:V27"/>
  <sheetViews>
    <sheetView zoomScale="80" zoomScaleNormal="80" zoomScalePageLayoutView="80" workbookViewId="0"/>
  </sheetViews>
  <sheetFormatPr defaultRowHeight="15"/>
  <cols>
    <col min="1" max="1" width="32.7109375" style="6" customWidth="1"/>
    <col min="2" max="5" width="11.5703125" style="6" customWidth="1"/>
    <col min="6" max="10" width="12.28515625" style="6" customWidth="1"/>
    <col min="11" max="12" width="11.5703125" style="6" customWidth="1"/>
    <col min="13" max="16384" width="9.140625" style="6"/>
  </cols>
  <sheetData>
    <row r="2" spans="1:22" ht="18">
      <c r="A2" s="3" t="s">
        <v>47</v>
      </c>
      <c r="B2" s="3"/>
      <c r="C2" s="3"/>
      <c r="D2" s="3"/>
      <c r="E2" s="3"/>
      <c r="F2" s="37"/>
      <c r="G2" s="37"/>
      <c r="H2" s="37"/>
      <c r="I2" s="37"/>
      <c r="J2" s="37"/>
    </row>
    <row r="3" spans="1:22">
      <c r="A3" s="82" t="s">
        <v>191</v>
      </c>
    </row>
    <row r="4" spans="1:22">
      <c r="A4" s="221" t="s">
        <v>73</v>
      </c>
      <c r="B4" s="221"/>
      <c r="C4" s="221"/>
      <c r="D4" s="221"/>
      <c r="E4" s="221"/>
    </row>
    <row r="5" spans="1:22" ht="18">
      <c r="A5" s="3" t="s">
        <v>44</v>
      </c>
      <c r="B5" s="201"/>
      <c r="C5" s="201"/>
      <c r="D5" s="201"/>
      <c r="E5" s="201"/>
      <c r="F5" s="37"/>
      <c r="G5" s="37"/>
      <c r="H5" s="37"/>
      <c r="I5" s="37"/>
      <c r="J5" s="37"/>
      <c r="M5" s="4"/>
      <c r="N5" s="4"/>
      <c r="O5" s="4"/>
      <c r="P5" s="4"/>
    </row>
    <row r="6" spans="1:22" ht="15.75">
      <c r="A6" s="46" t="s">
        <v>1</v>
      </c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  <c r="M6" s="4"/>
      <c r="N6" s="4"/>
      <c r="O6" s="4"/>
      <c r="P6" s="4"/>
      <c r="Q6" s="4"/>
    </row>
    <row r="7" spans="1:22" ht="15.75">
      <c r="A7" s="60"/>
      <c r="B7" s="211" t="s">
        <v>5</v>
      </c>
      <c r="C7" s="7" t="s">
        <v>4</v>
      </c>
      <c r="D7" s="7" t="s">
        <v>3</v>
      </c>
      <c r="E7" s="7" t="s">
        <v>2</v>
      </c>
      <c r="F7" s="338" t="s">
        <v>5</v>
      </c>
      <c r="G7" s="336" t="s">
        <v>4</v>
      </c>
      <c r="H7" s="336" t="s">
        <v>3</v>
      </c>
      <c r="I7" s="339" t="s">
        <v>2</v>
      </c>
      <c r="J7" s="339" t="s">
        <v>5</v>
      </c>
      <c r="K7" s="8" t="s">
        <v>6</v>
      </c>
      <c r="L7" s="8" t="s">
        <v>6</v>
      </c>
    </row>
    <row r="8" spans="1:22">
      <c r="A8" s="69" t="s">
        <v>34</v>
      </c>
      <c r="B8" s="272">
        <v>2576</v>
      </c>
      <c r="C8" s="273">
        <v>2604</v>
      </c>
      <c r="D8" s="273">
        <v>2579</v>
      </c>
      <c r="E8" s="273">
        <v>2670</v>
      </c>
      <c r="F8" s="272">
        <v>2420</v>
      </c>
      <c r="G8" s="273">
        <v>2717</v>
      </c>
      <c r="H8" s="273">
        <v>2813</v>
      </c>
      <c r="I8" s="259">
        <v>2483</v>
      </c>
      <c r="J8" s="259">
        <v>2272.0279999999989</v>
      </c>
      <c r="K8" s="259">
        <v>10429</v>
      </c>
      <c r="L8" s="259">
        <v>10433</v>
      </c>
      <c r="M8" s="40"/>
      <c r="N8" s="300"/>
      <c r="O8" s="40"/>
      <c r="S8" s="310"/>
      <c r="T8" s="313"/>
      <c r="U8" s="313"/>
      <c r="V8" s="310"/>
    </row>
    <row r="9" spans="1:22">
      <c r="A9" s="69" t="s">
        <v>35</v>
      </c>
      <c r="B9" s="91">
        <v>1631</v>
      </c>
      <c r="C9" s="26">
        <v>1586</v>
      </c>
      <c r="D9" s="26">
        <v>1671</v>
      </c>
      <c r="E9" s="26">
        <v>1354</v>
      </c>
      <c r="F9" s="91">
        <v>1304</v>
      </c>
      <c r="G9" s="26">
        <v>1163</v>
      </c>
      <c r="H9" s="26">
        <v>1405</v>
      </c>
      <c r="I9" s="27">
        <v>1098</v>
      </c>
      <c r="J9" s="27">
        <v>1307.8569999999986</v>
      </c>
      <c r="K9" s="27">
        <v>6242</v>
      </c>
      <c r="L9" s="27">
        <v>4970</v>
      </c>
      <c r="M9" s="40"/>
      <c r="N9" s="300"/>
      <c r="O9" s="40"/>
      <c r="S9" s="310"/>
      <c r="T9" s="313"/>
      <c r="U9" s="313"/>
      <c r="V9" s="310"/>
    </row>
    <row r="10" spans="1:22">
      <c r="A10" s="70" t="s">
        <v>29</v>
      </c>
      <c r="B10" s="92">
        <v>2742</v>
      </c>
      <c r="C10" s="30">
        <v>3228</v>
      </c>
      <c r="D10" s="30">
        <v>2652</v>
      </c>
      <c r="E10" s="30">
        <v>3718</v>
      </c>
      <c r="F10" s="91">
        <v>2981</v>
      </c>
      <c r="G10" s="26">
        <v>3368</v>
      </c>
      <c r="H10" s="26">
        <v>3574</v>
      </c>
      <c r="I10" s="27">
        <v>3791</v>
      </c>
      <c r="J10" s="27">
        <v>2851.5339999999997</v>
      </c>
      <c r="K10" s="27">
        <v>12340</v>
      </c>
      <c r="L10" s="27">
        <v>13714</v>
      </c>
      <c r="M10" s="40"/>
      <c r="N10" s="300"/>
      <c r="O10" s="40"/>
      <c r="S10" s="310"/>
      <c r="T10" s="313"/>
      <c r="U10" s="313"/>
      <c r="V10" s="310"/>
    </row>
    <row r="11" spans="1:22">
      <c r="A11" s="70" t="s">
        <v>27</v>
      </c>
      <c r="B11" s="92">
        <v>-77</v>
      </c>
      <c r="C11" s="30">
        <v>-138</v>
      </c>
      <c r="D11" s="30">
        <v>-30</v>
      </c>
      <c r="E11" s="30">
        <v>-74</v>
      </c>
      <c r="F11" s="91">
        <v>-77</v>
      </c>
      <c r="G11" s="26">
        <v>-163</v>
      </c>
      <c r="H11" s="26">
        <v>-72</v>
      </c>
      <c r="I11" s="27">
        <v>-271</v>
      </c>
      <c r="J11" s="27">
        <v>-145.63199999999989</v>
      </c>
      <c r="K11" s="27">
        <v>-319</v>
      </c>
      <c r="L11" s="27">
        <v>-583</v>
      </c>
      <c r="M11" s="40"/>
      <c r="N11" s="300"/>
      <c r="O11" s="40"/>
      <c r="S11" s="310"/>
      <c r="T11" s="313"/>
      <c r="U11" s="313"/>
      <c r="V11" s="310"/>
    </row>
    <row r="12" spans="1:22">
      <c r="A12" s="71" t="s">
        <v>18</v>
      </c>
      <c r="B12" s="218">
        <v>10</v>
      </c>
      <c r="C12" s="219">
        <v>6</v>
      </c>
      <c r="D12" s="219">
        <f>7-1</f>
        <v>6</v>
      </c>
      <c r="E12" s="219">
        <v>-32</v>
      </c>
      <c r="F12" s="321">
        <v>0</v>
      </c>
      <c r="G12" s="295">
        <v>0</v>
      </c>
      <c r="H12" s="295">
        <v>1</v>
      </c>
      <c r="I12" s="260">
        <v>-1</v>
      </c>
      <c r="J12" s="260">
        <v>0</v>
      </c>
      <c r="K12" s="260">
        <v>-10</v>
      </c>
      <c r="L12" s="260">
        <v>0</v>
      </c>
      <c r="M12" s="40"/>
      <c r="N12" s="300"/>
      <c r="O12" s="40"/>
      <c r="S12" s="310"/>
      <c r="T12" s="313"/>
      <c r="U12" s="313"/>
      <c r="V12" s="310"/>
    </row>
    <row r="13" spans="1:22" ht="15.75">
      <c r="A13" s="65" t="s">
        <v>19</v>
      </c>
      <c r="B13" s="93">
        <v>6882</v>
      </c>
      <c r="C13" s="28">
        <v>7286</v>
      </c>
      <c r="D13" s="28">
        <v>6878</v>
      </c>
      <c r="E13" s="28">
        <v>7636</v>
      </c>
      <c r="F13" s="93">
        <v>6628</v>
      </c>
      <c r="G13" s="28">
        <v>7085</v>
      </c>
      <c r="H13" s="28">
        <v>7721</v>
      </c>
      <c r="I13" s="29">
        <v>7100</v>
      </c>
      <c r="J13" s="29">
        <v>6285.7870000000003</v>
      </c>
      <c r="K13" s="29">
        <v>28682</v>
      </c>
      <c r="L13" s="29">
        <v>28534</v>
      </c>
      <c r="M13" s="40"/>
      <c r="N13" s="300"/>
      <c r="O13" s="40"/>
      <c r="S13" s="310"/>
      <c r="T13" s="313"/>
      <c r="U13" s="313"/>
      <c r="V13" s="310"/>
    </row>
    <row r="14" spans="1:22">
      <c r="A14" s="20"/>
      <c r="B14" s="20"/>
      <c r="C14" s="20"/>
      <c r="D14" s="20"/>
      <c r="E14" s="20"/>
      <c r="M14" s="78"/>
      <c r="N14" s="78"/>
      <c r="O14" s="78"/>
      <c r="P14" s="78"/>
      <c r="Q14" s="78"/>
    </row>
    <row r="15" spans="1:22">
      <c r="A15" s="20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N15" s="257"/>
    </row>
    <row r="16" spans="1:2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N16" s="9"/>
    </row>
    <row r="17" spans="2:12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9" spans="2:12">
      <c r="F19" s="9"/>
      <c r="G19" s="9"/>
      <c r="H19" s="9"/>
      <c r="I19" s="9"/>
      <c r="J19" s="9"/>
    </row>
    <row r="20" spans="2:12">
      <c r="H20" s="40"/>
      <c r="I20" s="40"/>
      <c r="J20" s="40"/>
    </row>
    <row r="21" spans="2:12">
      <c r="F21" s="9"/>
      <c r="G21" s="9"/>
      <c r="H21" s="9"/>
      <c r="I21" s="9"/>
      <c r="J21" s="9"/>
    </row>
    <row r="27" spans="2:12">
      <c r="B27" s="42"/>
      <c r="C27" s="42"/>
      <c r="D27" s="42"/>
      <c r="E27" s="42"/>
    </row>
  </sheetData>
  <mergeCells count="2">
    <mergeCell ref="B6:E6"/>
    <mergeCell ref="F6:I6"/>
  </mergeCells>
  <phoneticPr fontId="0" type="noConversion"/>
  <pageMargins left="0.39370078740157483" right="0.27559055118110237" top="0.9055118110236221" bottom="0.98425196850393704" header="0.27559055118110237" footer="0.51181102362204722"/>
  <pageSetup paperSize="9" scale="86" orientation="landscape" r:id="rId1"/>
  <headerFooter alignWithMargins="0">
    <oddHeader>&amp;L&amp;11TeliaSonera AB/Investor Relations
Fredrik Johansson, Tel. +46 705 10 10 22&amp;R&amp;11 2014-04-23</oddHeader>
    <oddFooter>&amp;LHistorical financial information&amp;R15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32"/>
  <sheetViews>
    <sheetView zoomScale="80" zoomScaleNormal="80" zoomScalePageLayoutView="80" workbookViewId="0"/>
  </sheetViews>
  <sheetFormatPr defaultRowHeight="12.75"/>
  <cols>
    <col min="1" max="1" width="33.42578125" style="4" customWidth="1"/>
    <col min="2" max="5" width="11.5703125" style="4" customWidth="1"/>
    <col min="6" max="10" width="10.85546875" style="4" customWidth="1"/>
    <col min="11" max="12" width="11.5703125" style="4" customWidth="1"/>
    <col min="13" max="16384" width="9.140625" style="4"/>
  </cols>
  <sheetData>
    <row r="1" spans="1:17" ht="18">
      <c r="A1" s="3"/>
      <c r="B1" s="3"/>
      <c r="C1" s="3"/>
      <c r="D1" s="3"/>
      <c r="E1" s="3"/>
    </row>
    <row r="2" spans="1:17" ht="15.75">
      <c r="A2" s="37" t="s">
        <v>121</v>
      </c>
      <c r="B2" s="37"/>
      <c r="C2" s="37"/>
      <c r="D2" s="37"/>
      <c r="E2" s="37"/>
    </row>
    <row r="3" spans="1:17" ht="15.75">
      <c r="A3" s="82" t="s">
        <v>191</v>
      </c>
      <c r="B3" s="37"/>
      <c r="C3" s="37"/>
      <c r="D3" s="37"/>
      <c r="E3" s="37"/>
    </row>
    <row r="4" spans="1:17" ht="15">
      <c r="A4" s="221" t="s">
        <v>73</v>
      </c>
      <c r="B4" s="221"/>
      <c r="C4" s="221"/>
      <c r="D4" s="221"/>
      <c r="E4" s="221"/>
      <c r="N4" s="354"/>
    </row>
    <row r="5" spans="1:17" ht="15.75">
      <c r="A5" s="37"/>
      <c r="B5" s="203"/>
      <c r="C5" s="203"/>
      <c r="D5" s="203"/>
      <c r="E5" s="203"/>
      <c r="F5" s="55"/>
      <c r="G5" s="55"/>
      <c r="H5" s="55"/>
      <c r="I5" s="55"/>
      <c r="J5" s="55"/>
      <c r="N5" s="354"/>
    </row>
    <row r="6" spans="1:17" ht="15.75">
      <c r="A6" s="46" t="s">
        <v>1</v>
      </c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  <c r="N6" s="354"/>
    </row>
    <row r="7" spans="1:17" ht="15.75">
      <c r="A7" s="60"/>
      <c r="B7" s="211" t="s">
        <v>5</v>
      </c>
      <c r="C7" s="7" t="s">
        <v>4</v>
      </c>
      <c r="D7" s="7" t="s">
        <v>3</v>
      </c>
      <c r="E7" s="7" t="s">
        <v>2</v>
      </c>
      <c r="F7" s="338" t="s">
        <v>5</v>
      </c>
      <c r="G7" s="336" t="s">
        <v>4</v>
      </c>
      <c r="H7" s="336" t="s">
        <v>3</v>
      </c>
      <c r="I7" s="339" t="s">
        <v>2</v>
      </c>
      <c r="J7" s="339" t="s">
        <v>5</v>
      </c>
      <c r="K7" s="8" t="s">
        <v>6</v>
      </c>
      <c r="L7" s="8" t="s">
        <v>6</v>
      </c>
      <c r="N7" s="354"/>
    </row>
    <row r="8" spans="1:17" ht="15" customHeight="1">
      <c r="A8" s="70" t="s">
        <v>69</v>
      </c>
      <c r="B8" s="274">
        <v>30</v>
      </c>
      <c r="C8" s="275">
        <v>25</v>
      </c>
      <c r="D8" s="275">
        <v>13</v>
      </c>
      <c r="E8" s="294">
        <v>10</v>
      </c>
      <c r="F8" s="272">
        <v>11</v>
      </c>
      <c r="G8" s="273">
        <v>11.129999999999999</v>
      </c>
      <c r="H8" s="273">
        <v>13</v>
      </c>
      <c r="I8" s="259">
        <v>8.8700000000000045</v>
      </c>
      <c r="J8" s="259">
        <v>9.6340000000000003</v>
      </c>
      <c r="K8" s="276">
        <v>78</v>
      </c>
      <c r="L8" s="276">
        <v>44</v>
      </c>
      <c r="M8" s="40"/>
      <c r="N8" s="354"/>
      <c r="O8" s="40"/>
      <c r="P8" s="14"/>
      <c r="Q8" s="354"/>
    </row>
    <row r="9" spans="1:17" ht="15" customHeight="1">
      <c r="A9" s="70" t="s">
        <v>70</v>
      </c>
      <c r="B9" s="277">
        <v>26</v>
      </c>
      <c r="C9" s="278">
        <v>27</v>
      </c>
      <c r="D9" s="278">
        <v>26</v>
      </c>
      <c r="E9" s="30">
        <v>40</v>
      </c>
      <c r="F9" s="91">
        <v>17</v>
      </c>
      <c r="G9" s="26">
        <v>21.384</v>
      </c>
      <c r="H9" s="26">
        <v>25</v>
      </c>
      <c r="I9" s="27">
        <v>25.616</v>
      </c>
      <c r="J9" s="27">
        <v>18.804000000000002</v>
      </c>
      <c r="K9" s="45">
        <v>119</v>
      </c>
      <c r="L9" s="45">
        <v>89</v>
      </c>
      <c r="M9" s="40"/>
      <c r="N9" s="354"/>
      <c r="O9" s="40"/>
      <c r="P9" s="14"/>
      <c r="Q9" s="354"/>
    </row>
    <row r="10" spans="1:17" ht="15" customHeight="1">
      <c r="A10" s="70" t="s">
        <v>71</v>
      </c>
      <c r="B10" s="277">
        <v>0</v>
      </c>
      <c r="C10" s="278">
        <v>0</v>
      </c>
      <c r="D10" s="278">
        <v>0</v>
      </c>
      <c r="E10" s="30">
        <v>0</v>
      </c>
      <c r="F10" s="91">
        <v>0</v>
      </c>
      <c r="G10" s="26">
        <v>0</v>
      </c>
      <c r="H10" s="26">
        <v>0</v>
      </c>
      <c r="I10" s="27">
        <v>0</v>
      </c>
      <c r="J10" s="27">
        <v>0</v>
      </c>
      <c r="K10" s="45">
        <v>0</v>
      </c>
      <c r="L10" s="45">
        <v>0</v>
      </c>
      <c r="M10" s="40"/>
      <c r="N10" s="354"/>
      <c r="O10" s="40"/>
      <c r="P10" s="14"/>
      <c r="Q10" s="354"/>
    </row>
    <row r="11" spans="1:17" ht="15" customHeight="1">
      <c r="A11" s="70" t="s">
        <v>72</v>
      </c>
      <c r="B11" s="277">
        <v>329</v>
      </c>
      <c r="C11" s="278">
        <v>217</v>
      </c>
      <c r="D11" s="278">
        <v>271</v>
      </c>
      <c r="E11" s="30">
        <v>225</v>
      </c>
      <c r="F11" s="91">
        <v>354</v>
      </c>
      <c r="G11" s="26">
        <v>365.221</v>
      </c>
      <c r="H11" s="26">
        <v>447</v>
      </c>
      <c r="I11" s="27">
        <v>452.779</v>
      </c>
      <c r="J11" s="27">
        <v>370.58199999999999</v>
      </c>
      <c r="K11" s="45">
        <v>1042</v>
      </c>
      <c r="L11" s="45">
        <v>1619</v>
      </c>
      <c r="M11" s="40"/>
      <c r="N11" s="354"/>
      <c r="O11" s="40"/>
      <c r="P11" s="14"/>
      <c r="Q11" s="354"/>
    </row>
    <row r="12" spans="1:17" ht="15" customHeight="1">
      <c r="A12" s="72" t="s">
        <v>65</v>
      </c>
      <c r="B12" s="279">
        <v>8</v>
      </c>
      <c r="C12" s="280">
        <v>11</v>
      </c>
      <c r="D12" s="280">
        <v>11</v>
      </c>
      <c r="E12" s="295">
        <v>13</v>
      </c>
      <c r="F12" s="218">
        <v>9</v>
      </c>
      <c r="G12" s="219">
        <v>9.3289999999999615</v>
      </c>
      <c r="H12" s="219">
        <v>9</v>
      </c>
      <c r="I12" s="220">
        <v>17.671000000000038</v>
      </c>
      <c r="J12" s="220">
        <v>9.52800000000002</v>
      </c>
      <c r="K12" s="115">
        <v>43</v>
      </c>
      <c r="L12" s="115">
        <v>45</v>
      </c>
      <c r="M12" s="40"/>
      <c r="N12" s="354"/>
      <c r="O12" s="40"/>
      <c r="P12" s="14"/>
      <c r="Q12" s="354"/>
    </row>
    <row r="13" spans="1:17" ht="15.75">
      <c r="A13" s="73" t="s">
        <v>19</v>
      </c>
      <c r="B13" s="281">
        <v>393</v>
      </c>
      <c r="C13" s="79">
        <v>280</v>
      </c>
      <c r="D13" s="79">
        <v>321</v>
      </c>
      <c r="E13" s="79">
        <v>288</v>
      </c>
      <c r="F13" s="322">
        <v>391</v>
      </c>
      <c r="G13" s="348">
        <v>407.06399999999996</v>
      </c>
      <c r="H13" s="348">
        <v>494</v>
      </c>
      <c r="I13" s="296">
        <v>504.93600000000015</v>
      </c>
      <c r="J13" s="296">
        <v>408.548</v>
      </c>
      <c r="K13" s="282">
        <v>1282</v>
      </c>
      <c r="L13" s="282">
        <v>1797</v>
      </c>
      <c r="M13" s="40"/>
      <c r="N13" s="354"/>
      <c r="O13" s="40"/>
      <c r="P13" s="14"/>
      <c r="Q13" s="354"/>
    </row>
    <row r="14" spans="1:17" ht="15">
      <c r="A14" s="55" t="s">
        <v>110</v>
      </c>
      <c r="B14" s="20"/>
      <c r="C14" s="20"/>
      <c r="D14" s="20"/>
      <c r="E14" s="20"/>
      <c r="F14" s="56"/>
      <c r="G14" s="56"/>
      <c r="H14" s="56"/>
      <c r="I14" s="56"/>
      <c r="J14" s="56"/>
      <c r="N14" s="354"/>
    </row>
    <row r="15" spans="1:17" ht="15">
      <c r="A15" s="57" t="s">
        <v>181</v>
      </c>
      <c r="B15" s="104"/>
      <c r="C15" s="104"/>
      <c r="D15" s="104"/>
      <c r="E15" s="104"/>
      <c r="F15" s="42"/>
      <c r="G15" s="42"/>
      <c r="H15" s="42"/>
      <c r="I15" s="42"/>
      <c r="J15" s="42"/>
      <c r="K15" s="10"/>
      <c r="L15" s="10"/>
      <c r="N15" s="354"/>
    </row>
    <row r="16" spans="1:17" ht="15">
      <c r="N16" s="354"/>
    </row>
    <row r="17" spans="1:16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N17" s="54"/>
      <c r="P17" s="54"/>
    </row>
    <row r="18" spans="1:16" ht="15">
      <c r="A18" s="5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N18" s="10"/>
    </row>
    <row r="19" spans="1:16" ht="15">
      <c r="A19" s="58"/>
      <c r="B19" s="54"/>
      <c r="C19" s="54"/>
      <c r="D19" s="54"/>
      <c r="E19" s="54"/>
      <c r="K19" s="248"/>
      <c r="L19" s="248"/>
    </row>
    <row r="20" spans="1:16" ht="15">
      <c r="A20" s="58"/>
      <c r="B20" s="54"/>
      <c r="C20" s="54"/>
      <c r="D20" s="54"/>
      <c r="E20" s="54"/>
      <c r="K20" s="248"/>
      <c r="L20" s="248"/>
    </row>
    <row r="21" spans="1:16" ht="15">
      <c r="A21" s="58"/>
      <c r="B21" s="54"/>
      <c r="C21" s="54"/>
      <c r="D21" s="54"/>
      <c r="E21" s="54"/>
      <c r="K21" s="248"/>
      <c r="L21" s="248"/>
    </row>
    <row r="22" spans="1:16" ht="15">
      <c r="A22" s="58"/>
      <c r="B22" s="54"/>
      <c r="C22" s="54"/>
      <c r="D22" s="54"/>
      <c r="E22" s="54"/>
      <c r="K22" s="248"/>
      <c r="L22" s="248"/>
    </row>
    <row r="23" spans="1:16" ht="15">
      <c r="A23" s="58"/>
      <c r="B23" s="54"/>
      <c r="C23" s="54"/>
      <c r="D23" s="54"/>
      <c r="E23" s="54"/>
      <c r="K23" s="248"/>
      <c r="L23" s="248"/>
    </row>
    <row r="24" spans="1:16">
      <c r="A24" s="54"/>
      <c r="B24" s="54"/>
      <c r="C24" s="54"/>
      <c r="D24" s="54"/>
      <c r="E24" s="54"/>
      <c r="K24" s="248"/>
      <c r="L24" s="248"/>
    </row>
    <row r="25" spans="1:16">
      <c r="A25" s="54"/>
      <c r="B25" s="54"/>
      <c r="C25" s="54"/>
      <c r="D25" s="54"/>
      <c r="E25" s="54"/>
    </row>
    <row r="26" spans="1:16">
      <c r="A26" s="54"/>
      <c r="B26" s="54"/>
      <c r="C26" s="54"/>
      <c r="D26" s="54"/>
      <c r="E26" s="54"/>
    </row>
    <row r="27" spans="1:16">
      <c r="A27" s="54"/>
      <c r="B27" s="54"/>
      <c r="C27" s="54"/>
      <c r="D27" s="54"/>
      <c r="E27" s="54"/>
    </row>
    <row r="28" spans="1:16">
      <c r="B28" s="54"/>
      <c r="C28" s="54"/>
      <c r="D28" s="54"/>
      <c r="E28" s="54"/>
    </row>
    <row r="29" spans="1:16">
      <c r="B29" s="54"/>
      <c r="C29" s="54"/>
      <c r="D29" s="54"/>
      <c r="E29" s="54"/>
    </row>
    <row r="30" spans="1:16">
      <c r="B30" s="54"/>
      <c r="C30" s="54"/>
      <c r="D30" s="54"/>
      <c r="E30" s="54"/>
    </row>
    <row r="31" spans="1:16">
      <c r="B31" s="54"/>
      <c r="C31" s="54"/>
      <c r="D31" s="54"/>
      <c r="E31" s="54"/>
    </row>
    <row r="32" spans="1:16">
      <c r="B32" s="54"/>
      <c r="C32" s="54"/>
      <c r="D32" s="54"/>
      <c r="E32" s="54"/>
    </row>
  </sheetData>
  <mergeCells count="2">
    <mergeCell ref="B6:E6"/>
    <mergeCell ref="F6:I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&amp;L&amp;11TeliaSonera AB/Investor Relations
Fredrik Johansson, Tel. +46 705 10 10 22&amp;R&amp;11 2014-04-23</oddHeader>
    <oddFooter>&amp;LHistorical financial information&amp;R16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2:V32"/>
  <sheetViews>
    <sheetView zoomScale="70" zoomScaleNormal="70" workbookViewId="0"/>
  </sheetViews>
  <sheetFormatPr defaultRowHeight="15"/>
  <cols>
    <col min="1" max="1" width="33.7109375" style="82" customWidth="1"/>
    <col min="2" max="5" width="11.5703125" style="82" customWidth="1"/>
    <col min="6" max="10" width="12.28515625" style="82" customWidth="1"/>
    <col min="11" max="12" width="11.5703125" style="82" customWidth="1"/>
    <col min="13" max="16384" width="9.140625" style="82"/>
  </cols>
  <sheetData>
    <row r="2" spans="1:22" ht="18">
      <c r="A2" s="80" t="s">
        <v>47</v>
      </c>
      <c r="B2" s="80"/>
      <c r="C2" s="80"/>
      <c r="D2" s="80"/>
      <c r="E2" s="80"/>
      <c r="F2" s="81"/>
      <c r="G2" s="81"/>
      <c r="H2" s="81"/>
      <c r="I2" s="81"/>
      <c r="J2" s="81"/>
    </row>
    <row r="3" spans="1:22">
      <c r="A3" s="82" t="s">
        <v>191</v>
      </c>
    </row>
    <row r="4" spans="1:22">
      <c r="A4" s="83" t="s">
        <v>73</v>
      </c>
      <c r="B4" s="83"/>
      <c r="C4" s="83"/>
      <c r="D4" s="83"/>
      <c r="E4" s="83"/>
    </row>
    <row r="5" spans="1:22" ht="18">
      <c r="A5" s="80" t="s">
        <v>21</v>
      </c>
      <c r="B5" s="202"/>
      <c r="C5" s="202"/>
      <c r="D5" s="202"/>
      <c r="E5" s="202"/>
      <c r="F5" s="81"/>
      <c r="G5" s="81"/>
      <c r="H5" s="81"/>
      <c r="I5" s="81"/>
      <c r="J5" s="81"/>
    </row>
    <row r="6" spans="1:22" ht="15.75">
      <c r="A6" s="84" t="s">
        <v>1</v>
      </c>
      <c r="B6" s="493">
        <v>2012</v>
      </c>
      <c r="C6" s="494"/>
      <c r="D6" s="494"/>
      <c r="E6" s="495"/>
      <c r="F6" s="490">
        <v>2013</v>
      </c>
      <c r="G6" s="491"/>
      <c r="H6" s="491"/>
      <c r="I6" s="492"/>
      <c r="J6" s="371">
        <v>2014</v>
      </c>
      <c r="K6" s="304">
        <v>2012</v>
      </c>
      <c r="L6" s="304">
        <v>2013</v>
      </c>
    </row>
    <row r="7" spans="1:22" ht="15.75">
      <c r="A7" s="85"/>
      <c r="B7" s="307" t="s">
        <v>5</v>
      </c>
      <c r="C7" s="305" t="s">
        <v>4</v>
      </c>
      <c r="D7" s="305" t="s">
        <v>3</v>
      </c>
      <c r="E7" s="305" t="s">
        <v>2</v>
      </c>
      <c r="F7" s="389" t="s">
        <v>5</v>
      </c>
      <c r="G7" s="299" t="s">
        <v>4</v>
      </c>
      <c r="H7" s="299" t="s">
        <v>3</v>
      </c>
      <c r="I7" s="390" t="s">
        <v>2</v>
      </c>
      <c r="J7" s="390" t="s">
        <v>5</v>
      </c>
      <c r="K7" s="308" t="s">
        <v>6</v>
      </c>
      <c r="L7" s="308" t="s">
        <v>6</v>
      </c>
    </row>
    <row r="8" spans="1:22" s="81" customFormat="1" ht="15.75">
      <c r="A8" s="461" t="s">
        <v>34</v>
      </c>
      <c r="B8" s="272">
        <v>983</v>
      </c>
      <c r="C8" s="273">
        <v>1201</v>
      </c>
      <c r="D8" s="273">
        <v>944</v>
      </c>
      <c r="E8" s="273">
        <v>1368</v>
      </c>
      <c r="F8" s="272">
        <v>938</v>
      </c>
      <c r="G8" s="273">
        <v>1004</v>
      </c>
      <c r="H8" s="273">
        <v>1136</v>
      </c>
      <c r="I8" s="259">
        <v>2733</v>
      </c>
      <c r="J8" s="259">
        <v>1166.347</v>
      </c>
      <c r="K8" s="259">
        <v>4496</v>
      </c>
      <c r="L8" s="259">
        <v>5811</v>
      </c>
      <c r="M8" s="356"/>
      <c r="N8" s="354"/>
      <c r="O8" s="356"/>
      <c r="S8" s="400"/>
      <c r="T8" s="403"/>
      <c r="U8" s="403"/>
      <c r="V8" s="400"/>
    </row>
    <row r="9" spans="1:22" s="81" customFormat="1" ht="15.75">
      <c r="A9" s="461" t="s">
        <v>35</v>
      </c>
      <c r="B9" s="91">
        <v>1191</v>
      </c>
      <c r="C9" s="26">
        <v>1412</v>
      </c>
      <c r="D9" s="26">
        <v>1202</v>
      </c>
      <c r="E9" s="26">
        <v>1640</v>
      </c>
      <c r="F9" s="91">
        <v>796</v>
      </c>
      <c r="G9" s="26">
        <v>1100</v>
      </c>
      <c r="H9" s="26">
        <v>1217</v>
      </c>
      <c r="I9" s="27">
        <v>1642</v>
      </c>
      <c r="J9" s="27">
        <v>775.95700000000011</v>
      </c>
      <c r="K9" s="27">
        <v>5445</v>
      </c>
      <c r="L9" s="27">
        <v>4755</v>
      </c>
      <c r="M9" s="356"/>
      <c r="N9" s="354"/>
      <c r="O9" s="356"/>
      <c r="S9" s="400"/>
      <c r="T9" s="403"/>
      <c r="U9" s="403"/>
      <c r="V9" s="400"/>
    </row>
    <row r="10" spans="1:22">
      <c r="A10" s="462" t="s">
        <v>29</v>
      </c>
      <c r="B10" s="92">
        <v>791</v>
      </c>
      <c r="C10" s="30">
        <v>1609</v>
      </c>
      <c r="D10" s="30">
        <v>855</v>
      </c>
      <c r="E10" s="30">
        <v>1484</v>
      </c>
      <c r="F10" s="91">
        <v>832</v>
      </c>
      <c r="G10" s="26">
        <v>1140</v>
      </c>
      <c r="H10" s="26">
        <v>1472</v>
      </c>
      <c r="I10" s="27">
        <v>1268</v>
      </c>
      <c r="J10" s="27">
        <v>354.53099999999995</v>
      </c>
      <c r="K10" s="27">
        <v>4739</v>
      </c>
      <c r="L10" s="27">
        <v>4712</v>
      </c>
      <c r="M10" s="356"/>
      <c r="N10" s="354"/>
      <c r="O10" s="356"/>
      <c r="S10" s="400"/>
      <c r="T10" s="403"/>
      <c r="U10" s="403"/>
      <c r="V10" s="400"/>
    </row>
    <row r="11" spans="1:22">
      <c r="A11" s="462" t="s">
        <v>27</v>
      </c>
      <c r="B11" s="92">
        <v>210</v>
      </c>
      <c r="C11" s="30">
        <v>235</v>
      </c>
      <c r="D11" s="30">
        <v>248</v>
      </c>
      <c r="E11" s="30">
        <v>321</v>
      </c>
      <c r="F11" s="91">
        <v>149</v>
      </c>
      <c r="G11" s="26">
        <v>300</v>
      </c>
      <c r="H11" s="26">
        <v>202</v>
      </c>
      <c r="I11" s="27">
        <v>403</v>
      </c>
      <c r="J11" s="27">
        <v>284.27699999999999</v>
      </c>
      <c r="K11" s="27">
        <v>1014</v>
      </c>
      <c r="L11" s="27">
        <v>1054</v>
      </c>
      <c r="M11" s="356"/>
      <c r="N11" s="354"/>
      <c r="O11" s="356"/>
      <c r="S11" s="400"/>
      <c r="T11" s="403"/>
      <c r="U11" s="403"/>
      <c r="V11" s="400"/>
    </row>
    <row r="12" spans="1:22">
      <c r="A12" s="463" t="s">
        <v>18</v>
      </c>
      <c r="B12" s="218">
        <v>0</v>
      </c>
      <c r="C12" s="219">
        <v>0</v>
      </c>
      <c r="D12" s="219">
        <v>-9</v>
      </c>
      <c r="E12" s="219">
        <v>0</v>
      </c>
      <c r="F12" s="321">
        <v>4</v>
      </c>
      <c r="G12" s="295">
        <v>-5</v>
      </c>
      <c r="H12" s="295">
        <v>0</v>
      </c>
      <c r="I12" s="260">
        <v>1</v>
      </c>
      <c r="J12" s="260">
        <v>0</v>
      </c>
      <c r="K12" s="260">
        <v>-9</v>
      </c>
      <c r="L12" s="260">
        <v>0</v>
      </c>
      <c r="M12" s="356"/>
      <c r="N12" s="354"/>
      <c r="O12" s="356"/>
      <c r="S12" s="400"/>
      <c r="T12" s="403"/>
      <c r="U12" s="403"/>
      <c r="V12" s="400"/>
    </row>
    <row r="13" spans="1:22" ht="15.75">
      <c r="A13" s="412" t="s">
        <v>19</v>
      </c>
      <c r="B13" s="93">
        <v>3175</v>
      </c>
      <c r="C13" s="28">
        <v>4457</v>
      </c>
      <c r="D13" s="28">
        <v>3240</v>
      </c>
      <c r="E13" s="28">
        <v>4813</v>
      </c>
      <c r="F13" s="93">
        <v>2719</v>
      </c>
      <c r="G13" s="28">
        <v>3539</v>
      </c>
      <c r="H13" s="28">
        <v>4027</v>
      </c>
      <c r="I13" s="29">
        <v>6047</v>
      </c>
      <c r="J13" s="29">
        <v>2581.1120000000001</v>
      </c>
      <c r="K13" s="29">
        <v>15685</v>
      </c>
      <c r="L13" s="29">
        <v>16332</v>
      </c>
      <c r="M13" s="356"/>
      <c r="N13" s="354"/>
      <c r="O13" s="356"/>
      <c r="S13" s="400"/>
      <c r="T13" s="403"/>
      <c r="U13" s="403"/>
      <c r="V13" s="400"/>
    </row>
    <row r="14" spans="1:22" ht="15.75">
      <c r="A14" s="7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22">
      <c r="A15" s="254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</row>
    <row r="16" spans="1:22" ht="18">
      <c r="A16" s="80" t="s">
        <v>55</v>
      </c>
      <c r="B16" s="80"/>
      <c r="C16" s="80"/>
      <c r="D16" s="80"/>
      <c r="E16" s="80"/>
      <c r="F16" s="81"/>
      <c r="G16" s="81"/>
      <c r="H16" s="81"/>
      <c r="I16" s="81"/>
      <c r="J16" s="81"/>
      <c r="K16" s="81"/>
      <c r="L16" s="81"/>
    </row>
    <row r="17" spans="1:14" ht="15.75">
      <c r="A17" s="84"/>
      <c r="B17" s="493">
        <v>2012</v>
      </c>
      <c r="C17" s="494"/>
      <c r="D17" s="494"/>
      <c r="E17" s="495"/>
      <c r="F17" s="490">
        <v>2013</v>
      </c>
      <c r="G17" s="491"/>
      <c r="H17" s="491"/>
      <c r="I17" s="492"/>
      <c r="J17" s="371">
        <v>2014</v>
      </c>
      <c r="K17" s="304">
        <v>2012</v>
      </c>
      <c r="L17" s="304">
        <v>2013</v>
      </c>
    </row>
    <row r="18" spans="1:14" ht="15.75">
      <c r="A18" s="85"/>
      <c r="B18" s="307" t="s">
        <v>5</v>
      </c>
      <c r="C18" s="305" t="s">
        <v>4</v>
      </c>
      <c r="D18" s="305" t="s">
        <v>3</v>
      </c>
      <c r="E18" s="305" t="s">
        <v>2</v>
      </c>
      <c r="F18" s="307" t="s">
        <v>5</v>
      </c>
      <c r="G18" s="305" t="s">
        <v>4</v>
      </c>
      <c r="H18" s="305" t="s">
        <v>3</v>
      </c>
      <c r="I18" s="306" t="s">
        <v>2</v>
      </c>
      <c r="J18" s="306" t="s">
        <v>5</v>
      </c>
      <c r="K18" s="308" t="s">
        <v>6</v>
      </c>
      <c r="L18" s="308" t="s">
        <v>6</v>
      </c>
    </row>
    <row r="19" spans="1:14">
      <c r="A19" s="461" t="s">
        <v>34</v>
      </c>
      <c r="B19" s="464">
        <v>7.8451715881883474E-2</v>
      </c>
      <c r="C19" s="465">
        <v>9.5219218266867522E-2</v>
      </c>
      <c r="D19" s="465">
        <v>7.545360083126848E-2</v>
      </c>
      <c r="E19" s="465">
        <v>0.10414129110840438</v>
      </c>
      <c r="F19" s="466">
        <v>7.8770574403762172E-2</v>
      </c>
      <c r="G19" s="467">
        <v>8.3305675406571522E-2</v>
      </c>
      <c r="H19" s="467">
        <v>9.2787715429224857E-2</v>
      </c>
      <c r="I19" s="52">
        <v>0.21285046728971962</v>
      </c>
      <c r="J19" s="52">
        <v>0.10147738788953636</v>
      </c>
      <c r="K19" s="52">
        <v>8.8521362472927745E-2</v>
      </c>
      <c r="L19" s="52">
        <v>0.11848785759435597</v>
      </c>
    </row>
    <row r="20" spans="1:14">
      <c r="A20" s="461" t="s">
        <v>35</v>
      </c>
      <c r="B20" s="283">
        <v>0.13300000000000001</v>
      </c>
      <c r="C20" s="284">
        <v>0.156</v>
      </c>
      <c r="D20" s="284">
        <v>0.13900000000000001</v>
      </c>
      <c r="E20" s="284">
        <v>0.18143599955747317</v>
      </c>
      <c r="F20" s="320">
        <v>9.7000000000000003E-2</v>
      </c>
      <c r="G20" s="347">
        <v>0.13213213213213212</v>
      </c>
      <c r="H20" s="347">
        <v>0.14747939893359185</v>
      </c>
      <c r="I20" s="51">
        <v>0.18895281933256616</v>
      </c>
      <c r="J20" s="51">
        <v>9.6318337830713904E-2</v>
      </c>
      <c r="K20" s="51">
        <v>0.15242280883464435</v>
      </c>
      <c r="L20" s="51">
        <v>0.14189794091316024</v>
      </c>
    </row>
    <row r="21" spans="1:14">
      <c r="A21" s="468" t="s">
        <v>29</v>
      </c>
      <c r="B21" s="285">
        <v>0.17799999999999999</v>
      </c>
      <c r="C21" s="286">
        <v>0.32600000000000001</v>
      </c>
      <c r="D21" s="286">
        <v>0.16700000000000001</v>
      </c>
      <c r="E21" s="286">
        <v>0.28412789584529963</v>
      </c>
      <c r="F21" s="323">
        <v>0.17799999999999999</v>
      </c>
      <c r="G21" s="349">
        <v>0.21935732153165288</v>
      </c>
      <c r="H21" s="349">
        <v>0.2781557067271353</v>
      </c>
      <c r="I21" s="287">
        <v>0.24193856134325512</v>
      </c>
      <c r="J21" s="287">
        <v>7.6701156452783248E-2</v>
      </c>
      <c r="K21" s="287">
        <v>0.24018042673964826</v>
      </c>
      <c r="L21" s="287">
        <v>0.23082198491231506</v>
      </c>
    </row>
    <row r="22" spans="1:14" ht="15.75">
      <c r="A22" s="412" t="s">
        <v>19</v>
      </c>
      <c r="B22" s="469">
        <v>0.12343039303347199</v>
      </c>
      <c r="C22" s="470">
        <v>0.16930031147914609</v>
      </c>
      <c r="D22" s="470">
        <v>0.12520771341345596</v>
      </c>
      <c r="E22" s="470">
        <v>0.17743778801843318</v>
      </c>
      <c r="F22" s="469">
        <v>0.11060938898380929</v>
      </c>
      <c r="G22" s="470">
        <v>0.13981510745891276</v>
      </c>
      <c r="H22" s="470">
        <v>0.15844350015738118</v>
      </c>
      <c r="I22" s="249">
        <v>0.22767319277108433</v>
      </c>
      <c r="J22" s="249">
        <v>0.10767023485609399</v>
      </c>
      <c r="K22" s="249">
        <v>0.14930843114296866</v>
      </c>
      <c r="L22" s="249">
        <v>0.16032197899283401</v>
      </c>
    </row>
    <row r="24" spans="1:14"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1"/>
      <c r="N24" s="471"/>
    </row>
    <row r="25" spans="1:14"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N25" s="354"/>
    </row>
    <row r="26" spans="1:14"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</row>
    <row r="27" spans="1:14">
      <c r="B27" s="30"/>
      <c r="C27" s="30"/>
      <c r="D27" s="30"/>
      <c r="E27" s="30"/>
      <c r="F27" s="473"/>
      <c r="G27" s="473"/>
      <c r="H27" s="473"/>
      <c r="I27" s="473"/>
      <c r="J27" s="473"/>
      <c r="K27" s="473"/>
      <c r="L27" s="473"/>
    </row>
    <row r="28" spans="1:14">
      <c r="B28" s="473"/>
      <c r="C28" s="473"/>
      <c r="D28" s="473"/>
      <c r="E28" s="473"/>
      <c r="F28" s="473"/>
      <c r="G28" s="473"/>
      <c r="H28" s="473"/>
      <c r="I28" s="473"/>
      <c r="J28" s="473"/>
    </row>
    <row r="29" spans="1:14">
      <c r="B29" s="474"/>
      <c r="C29" s="474"/>
      <c r="D29" s="474"/>
      <c r="E29" s="474"/>
      <c r="F29" s="474"/>
      <c r="G29" s="474"/>
      <c r="H29" s="474"/>
      <c r="I29" s="474"/>
      <c r="J29" s="474"/>
      <c r="K29" s="474"/>
      <c r="L29" s="474"/>
    </row>
    <row r="30" spans="1:14"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474"/>
    </row>
    <row r="31" spans="1:14">
      <c r="B31" s="474"/>
      <c r="C31" s="474"/>
      <c r="D31" s="474"/>
      <c r="E31" s="474"/>
      <c r="F31" s="474"/>
      <c r="G31" s="474"/>
      <c r="H31" s="474"/>
      <c r="I31" s="474"/>
      <c r="J31" s="474"/>
      <c r="K31" s="474"/>
      <c r="L31" s="474"/>
    </row>
    <row r="32" spans="1:14">
      <c r="J32" s="474"/>
    </row>
  </sheetData>
  <mergeCells count="4">
    <mergeCell ref="B6:E6"/>
    <mergeCell ref="B17:E17"/>
    <mergeCell ref="F6:I6"/>
    <mergeCell ref="F17:I17"/>
  </mergeCells>
  <phoneticPr fontId="0" type="noConversion"/>
  <pageMargins left="0.47244094488188981" right="0.39370078740157483" top="0.94488188976377963" bottom="0.98425196850393704" header="0.31496062992125984" footer="0.51181102362204722"/>
  <pageSetup paperSize="9" scale="85" orientation="landscape" r:id="rId1"/>
  <headerFooter alignWithMargins="0">
    <oddHeader>&amp;L&amp;11TeliaSonera AB/Investor Relations
Fredrik Johansson, Tel. +46 705 10 10 22&amp;R&amp;11 2014-04-23</oddHeader>
    <oddFooter>&amp;LHistorical financial information&amp;R17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2:S25"/>
  <sheetViews>
    <sheetView zoomScale="70" zoomScaleNormal="70" zoomScalePageLayoutView="80" workbookViewId="0"/>
  </sheetViews>
  <sheetFormatPr defaultRowHeight="15"/>
  <cols>
    <col min="1" max="1" width="59.28515625" style="6" customWidth="1"/>
    <col min="2" max="5" width="11.5703125" style="6" customWidth="1"/>
    <col min="6" max="12" width="11.140625" style="6" customWidth="1"/>
    <col min="13" max="13" width="9.140625" style="6"/>
    <col min="14" max="14" width="10.5703125" style="6" bestFit="1" customWidth="1"/>
    <col min="15" max="16384" width="9.140625" style="6"/>
  </cols>
  <sheetData>
    <row r="2" spans="1:19" ht="18">
      <c r="A2" s="80" t="s">
        <v>105</v>
      </c>
      <c r="B2" s="80"/>
      <c r="C2" s="80"/>
      <c r="D2" s="80"/>
      <c r="E2" s="80"/>
      <c r="F2" s="81"/>
      <c r="G2" s="81"/>
      <c r="H2" s="81"/>
      <c r="I2" s="81"/>
      <c r="J2" s="81"/>
    </row>
    <row r="3" spans="1:19">
      <c r="A3" s="82" t="s">
        <v>191</v>
      </c>
      <c r="B3" s="83"/>
      <c r="C3" s="83"/>
      <c r="D3" s="83"/>
      <c r="E3" s="83"/>
      <c r="F3" s="82"/>
      <c r="G3" s="82"/>
      <c r="H3" s="82"/>
      <c r="I3" s="82"/>
      <c r="J3" s="82"/>
    </row>
    <row r="4" spans="1:19" ht="18">
      <c r="A4" s="80"/>
      <c r="B4" s="202"/>
      <c r="C4" s="202"/>
      <c r="D4" s="202"/>
      <c r="E4" s="202"/>
      <c r="F4" s="81"/>
      <c r="G4" s="81"/>
      <c r="H4" s="81"/>
      <c r="I4" s="81"/>
      <c r="J4" s="81"/>
    </row>
    <row r="5" spans="1:19" ht="15.75">
      <c r="A5" s="84" t="s">
        <v>1</v>
      </c>
      <c r="B5" s="496">
        <v>2012</v>
      </c>
      <c r="C5" s="497"/>
      <c r="D5" s="497"/>
      <c r="E5" s="498"/>
      <c r="F5" s="499">
        <v>2013</v>
      </c>
      <c r="G5" s="500"/>
      <c r="H5" s="500"/>
      <c r="I5" s="501"/>
      <c r="J5" s="357">
        <v>2014</v>
      </c>
      <c r="K5" s="5">
        <v>2012</v>
      </c>
      <c r="L5" s="5">
        <v>2013</v>
      </c>
    </row>
    <row r="6" spans="1:19" ht="15.75">
      <c r="A6" s="85"/>
      <c r="B6" s="211" t="s">
        <v>5</v>
      </c>
      <c r="C6" s="7" t="s">
        <v>4</v>
      </c>
      <c r="D6" s="7" t="s">
        <v>3</v>
      </c>
      <c r="E6" s="7" t="s">
        <v>2</v>
      </c>
      <c r="F6" s="211" t="s">
        <v>5</v>
      </c>
      <c r="G6" s="7" t="s">
        <v>4</v>
      </c>
      <c r="H6" s="7" t="s">
        <v>3</v>
      </c>
      <c r="I6" s="204" t="s">
        <v>2</v>
      </c>
      <c r="J6" s="339" t="s">
        <v>5</v>
      </c>
      <c r="K6" s="8" t="s">
        <v>6</v>
      </c>
      <c r="L6" s="8" t="s">
        <v>6</v>
      </c>
    </row>
    <row r="7" spans="1:19" ht="15.75">
      <c r="A7" s="84" t="s">
        <v>68</v>
      </c>
      <c r="B7" s="88">
        <v>8852</v>
      </c>
      <c r="C7" s="100">
        <v>9034</v>
      </c>
      <c r="D7" s="100">
        <v>9283</v>
      </c>
      <c r="E7" s="100">
        <v>9002</v>
      </c>
      <c r="F7" s="350">
        <v>8509</v>
      </c>
      <c r="G7" s="351">
        <v>8928</v>
      </c>
      <c r="H7" s="351">
        <v>9419</v>
      </c>
      <c r="I7" s="89">
        <v>8728</v>
      </c>
      <c r="J7" s="89">
        <v>8344.502999999997</v>
      </c>
      <c r="K7" s="89">
        <v>36171</v>
      </c>
      <c r="L7" s="89">
        <v>35584</v>
      </c>
      <c r="M7" s="40"/>
      <c r="N7" s="354"/>
      <c r="O7" s="40"/>
      <c r="S7" s="40"/>
    </row>
    <row r="8" spans="1:19">
      <c r="A8" s="86" t="s">
        <v>85</v>
      </c>
      <c r="B8" s="97">
        <v>0</v>
      </c>
      <c r="C8" s="101">
        <v>12512</v>
      </c>
      <c r="D8" s="101">
        <v>0</v>
      </c>
      <c r="E8" s="101">
        <v>0</v>
      </c>
      <c r="F8" s="122">
        <v>0</v>
      </c>
      <c r="G8" s="123">
        <v>126</v>
      </c>
      <c r="H8" s="123">
        <v>2043</v>
      </c>
      <c r="I8" s="21">
        <v>1</v>
      </c>
      <c r="J8" s="21">
        <v>0</v>
      </c>
      <c r="K8" s="21">
        <v>12512</v>
      </c>
      <c r="L8" s="21">
        <v>2170</v>
      </c>
      <c r="M8" s="40"/>
      <c r="N8" s="354"/>
      <c r="O8" s="40"/>
      <c r="S8" s="40"/>
    </row>
    <row r="9" spans="1:19" s="37" customFormat="1" ht="15.75">
      <c r="A9" s="86" t="s">
        <v>86</v>
      </c>
      <c r="B9" s="91">
        <v>-1090</v>
      </c>
      <c r="C9" s="26">
        <v>-310</v>
      </c>
      <c r="D9" s="26">
        <v>-259</v>
      </c>
      <c r="E9" s="26">
        <v>-683</v>
      </c>
      <c r="F9" s="91">
        <v>-1350</v>
      </c>
      <c r="G9" s="26">
        <v>-200</v>
      </c>
      <c r="H9" s="26">
        <v>-109</v>
      </c>
      <c r="I9" s="27">
        <v>-862</v>
      </c>
      <c r="J9" s="27">
        <v>-1305.9139999999998</v>
      </c>
      <c r="K9" s="27">
        <v>-2342</v>
      </c>
      <c r="L9" s="27">
        <v>-2521</v>
      </c>
      <c r="M9" s="40"/>
      <c r="N9" s="354"/>
      <c r="O9" s="40"/>
      <c r="S9" s="40"/>
    </row>
    <row r="10" spans="1:19" s="37" customFormat="1" ht="15.75">
      <c r="A10" s="86" t="s">
        <v>87</v>
      </c>
      <c r="B10" s="91">
        <v>-931</v>
      </c>
      <c r="C10" s="26">
        <v>-1790</v>
      </c>
      <c r="D10" s="26">
        <v>-922</v>
      </c>
      <c r="E10" s="26">
        <v>-950</v>
      </c>
      <c r="F10" s="91">
        <v>-561</v>
      </c>
      <c r="G10" s="26">
        <v>-1046</v>
      </c>
      <c r="H10" s="26">
        <v>-836</v>
      </c>
      <c r="I10" s="27">
        <v>-608</v>
      </c>
      <c r="J10" s="27">
        <v>-578.86200000000008</v>
      </c>
      <c r="K10" s="27">
        <v>-4593</v>
      </c>
      <c r="L10" s="27">
        <v>-3051</v>
      </c>
      <c r="M10" s="40"/>
      <c r="N10" s="354"/>
      <c r="O10" s="40"/>
      <c r="S10" s="40"/>
    </row>
    <row r="11" spans="1:19">
      <c r="A11" s="86" t="s">
        <v>88</v>
      </c>
      <c r="B11" s="91">
        <v>-180</v>
      </c>
      <c r="C11" s="26">
        <v>-147</v>
      </c>
      <c r="D11" s="26">
        <v>-157</v>
      </c>
      <c r="E11" s="26">
        <v>-102</v>
      </c>
      <c r="F11" s="91">
        <v>-224</v>
      </c>
      <c r="G11" s="26">
        <v>-251</v>
      </c>
      <c r="H11" s="26">
        <v>-220</v>
      </c>
      <c r="I11" s="27">
        <v>-243</v>
      </c>
      <c r="J11" s="27">
        <v>-293.42599999999999</v>
      </c>
      <c r="K11" s="27">
        <v>-586</v>
      </c>
      <c r="L11" s="27">
        <v>-938</v>
      </c>
      <c r="M11" s="40"/>
      <c r="N11" s="354"/>
      <c r="O11" s="40"/>
      <c r="S11" s="40"/>
    </row>
    <row r="12" spans="1:19">
      <c r="A12" s="86" t="s">
        <v>89</v>
      </c>
      <c r="B12" s="92">
        <v>-47</v>
      </c>
      <c r="C12" s="30">
        <v>-383</v>
      </c>
      <c r="D12" s="30">
        <v>-56</v>
      </c>
      <c r="E12" s="30">
        <v>-477</v>
      </c>
      <c r="F12" s="91">
        <v>58</v>
      </c>
      <c r="G12" s="26">
        <v>-379</v>
      </c>
      <c r="H12" s="26">
        <v>24</v>
      </c>
      <c r="I12" s="27">
        <v>-429</v>
      </c>
      <c r="J12" s="27">
        <v>-11.757999999999981</v>
      </c>
      <c r="K12" s="27">
        <v>-963</v>
      </c>
      <c r="L12" s="27">
        <v>-726</v>
      </c>
      <c r="M12" s="40"/>
      <c r="N12" s="354"/>
      <c r="O12" s="40"/>
      <c r="S12" s="40"/>
    </row>
    <row r="13" spans="1:19">
      <c r="A13" s="86" t="s">
        <v>90</v>
      </c>
      <c r="B13" s="92">
        <v>-1346</v>
      </c>
      <c r="C13" s="30">
        <v>-43</v>
      </c>
      <c r="D13" s="30">
        <v>-824</v>
      </c>
      <c r="E13" s="30">
        <v>893</v>
      </c>
      <c r="F13" s="91">
        <v>-1598</v>
      </c>
      <c r="G13" s="26">
        <v>593</v>
      </c>
      <c r="H13" s="26">
        <v>741</v>
      </c>
      <c r="I13" s="27">
        <v>782</v>
      </c>
      <c r="J13" s="27">
        <v>-674.42499999999836</v>
      </c>
      <c r="K13" s="27">
        <v>-1320</v>
      </c>
      <c r="L13" s="27">
        <v>518</v>
      </c>
      <c r="M13" s="40"/>
      <c r="N13" s="354"/>
      <c r="O13" s="40"/>
      <c r="S13" s="40"/>
    </row>
    <row r="14" spans="1:19" ht="15.75">
      <c r="A14" s="108" t="s">
        <v>91</v>
      </c>
      <c r="B14" s="90">
        <v>5258</v>
      </c>
      <c r="C14" s="34">
        <v>18873</v>
      </c>
      <c r="D14" s="34">
        <v>7065</v>
      </c>
      <c r="E14" s="34">
        <v>7683</v>
      </c>
      <c r="F14" s="93">
        <v>4834</v>
      </c>
      <c r="G14" s="28">
        <v>7771</v>
      </c>
      <c r="H14" s="28">
        <v>11062</v>
      </c>
      <c r="I14" s="29">
        <v>7369</v>
      </c>
      <c r="J14" s="29">
        <v>5480.1179999999986</v>
      </c>
      <c r="K14" s="29">
        <v>38879</v>
      </c>
      <c r="L14" s="29">
        <v>31036</v>
      </c>
      <c r="M14" s="40"/>
      <c r="N14" s="354"/>
      <c r="O14" s="40"/>
      <c r="S14" s="40"/>
    </row>
    <row r="15" spans="1:19" s="37" customFormat="1" ht="15.75">
      <c r="A15" s="86" t="s">
        <v>92</v>
      </c>
      <c r="B15" s="91">
        <v>-3065</v>
      </c>
      <c r="C15" s="26">
        <v>-4085</v>
      </c>
      <c r="D15" s="26">
        <v>-3240</v>
      </c>
      <c r="E15" s="26">
        <v>-4749</v>
      </c>
      <c r="F15" s="91">
        <v>-2420</v>
      </c>
      <c r="G15" s="26">
        <v>-3309</v>
      </c>
      <c r="H15" s="26">
        <v>-3754</v>
      </c>
      <c r="I15" s="27">
        <v>-5243</v>
      </c>
      <c r="J15" s="27">
        <v>-2923.9049999999997</v>
      </c>
      <c r="K15" s="27">
        <v>-15139</v>
      </c>
      <c r="L15" s="27">
        <v>-14726</v>
      </c>
      <c r="M15" s="40"/>
      <c r="N15" s="354"/>
      <c r="O15" s="40"/>
      <c r="S15" s="40"/>
    </row>
    <row r="16" spans="1:19" s="37" customFormat="1" ht="15.75">
      <c r="A16" s="108" t="s">
        <v>15</v>
      </c>
      <c r="B16" s="90">
        <v>2193</v>
      </c>
      <c r="C16" s="34">
        <v>14788</v>
      </c>
      <c r="D16" s="34">
        <v>3825</v>
      </c>
      <c r="E16" s="34">
        <v>2934</v>
      </c>
      <c r="F16" s="90">
        <v>2414</v>
      </c>
      <c r="G16" s="34">
        <v>4462</v>
      </c>
      <c r="H16" s="34">
        <v>7308</v>
      </c>
      <c r="I16" s="47">
        <v>2126</v>
      </c>
      <c r="J16" s="47">
        <v>2556.2129999999988</v>
      </c>
      <c r="K16" s="47">
        <v>23740</v>
      </c>
      <c r="L16" s="47">
        <v>16310</v>
      </c>
      <c r="M16" s="40"/>
      <c r="N16" s="354"/>
      <c r="O16" s="40"/>
      <c r="P16" s="6"/>
      <c r="S16" s="40"/>
    </row>
    <row r="17" spans="1:19">
      <c r="A17" s="86" t="s">
        <v>93</v>
      </c>
      <c r="B17" s="91">
        <v>-347</v>
      </c>
      <c r="C17" s="26">
        <v>1219</v>
      </c>
      <c r="D17" s="26">
        <v>-153</v>
      </c>
      <c r="E17" s="26">
        <v>8061</v>
      </c>
      <c r="F17" s="91">
        <v>-1268</v>
      </c>
      <c r="G17" s="26">
        <v>384</v>
      </c>
      <c r="H17" s="26">
        <v>1077</v>
      </c>
      <c r="I17" s="27">
        <v>168</v>
      </c>
      <c r="J17" s="27">
        <v>9.8180000000011205</v>
      </c>
      <c r="K17" s="27">
        <v>8780</v>
      </c>
      <c r="L17" s="27">
        <v>361</v>
      </c>
      <c r="M17" s="40"/>
      <c r="N17" s="354"/>
      <c r="O17" s="40"/>
      <c r="S17" s="40"/>
    </row>
    <row r="18" spans="1:19" ht="15.75">
      <c r="A18" s="108" t="s">
        <v>94</v>
      </c>
      <c r="B18" s="93">
        <v>1846</v>
      </c>
      <c r="C18" s="28">
        <v>16007</v>
      </c>
      <c r="D18" s="28">
        <v>3672</v>
      </c>
      <c r="E18" s="28">
        <v>10995</v>
      </c>
      <c r="F18" s="90">
        <v>1146</v>
      </c>
      <c r="G18" s="34">
        <v>4846</v>
      </c>
      <c r="H18" s="34">
        <v>8385</v>
      </c>
      <c r="I18" s="47">
        <v>2294</v>
      </c>
      <c r="J18" s="47">
        <v>2566.0309999999999</v>
      </c>
      <c r="K18" s="47">
        <v>32520</v>
      </c>
      <c r="L18" s="47">
        <v>16671</v>
      </c>
      <c r="M18" s="40"/>
      <c r="N18" s="354"/>
      <c r="O18" s="40"/>
      <c r="S18" s="40"/>
    </row>
    <row r="19" spans="1:19">
      <c r="A19" s="86" t="s">
        <v>95</v>
      </c>
      <c r="B19" s="92">
        <v>4444</v>
      </c>
      <c r="C19" s="30">
        <v>-24826</v>
      </c>
      <c r="D19" s="30">
        <v>-2312</v>
      </c>
      <c r="E19" s="30">
        <v>7463</v>
      </c>
      <c r="F19" s="91">
        <v>-4624</v>
      </c>
      <c r="G19" s="26">
        <v>-12942</v>
      </c>
      <c r="H19" s="26">
        <v>505</v>
      </c>
      <c r="I19" s="27">
        <v>2048</v>
      </c>
      <c r="J19" s="27">
        <v>-2224.4179999999978</v>
      </c>
      <c r="K19" s="27">
        <v>-15231</v>
      </c>
      <c r="L19" s="27">
        <v>-15013</v>
      </c>
      <c r="M19" s="40"/>
      <c r="N19" s="354"/>
      <c r="O19" s="40"/>
      <c r="S19" s="40"/>
    </row>
    <row r="20" spans="1:19" ht="15.75">
      <c r="A20" s="109" t="s">
        <v>188</v>
      </c>
      <c r="B20" s="94">
        <v>6290</v>
      </c>
      <c r="C20" s="39">
        <v>-8819</v>
      </c>
      <c r="D20" s="39">
        <v>1360</v>
      </c>
      <c r="E20" s="39">
        <v>18458</v>
      </c>
      <c r="F20" s="324">
        <v>-3478</v>
      </c>
      <c r="G20" s="352">
        <v>-8096</v>
      </c>
      <c r="H20" s="352">
        <v>8890</v>
      </c>
      <c r="I20" s="87">
        <v>4342</v>
      </c>
      <c r="J20" s="87">
        <v>341.61300000000119</v>
      </c>
      <c r="K20" s="87">
        <v>17289</v>
      </c>
      <c r="L20" s="87">
        <v>1658</v>
      </c>
      <c r="M20" s="40"/>
      <c r="N20" s="354"/>
      <c r="O20" s="40"/>
      <c r="S20" s="40"/>
    </row>
    <row r="21" spans="1:19" ht="15.75">
      <c r="A21" s="79"/>
      <c r="B21" s="79"/>
      <c r="C21" s="79"/>
      <c r="D21" s="79"/>
      <c r="E21" s="79"/>
      <c r="F21" s="28"/>
      <c r="G21" s="28"/>
      <c r="H21" s="28"/>
      <c r="I21" s="28"/>
      <c r="J21" s="28"/>
      <c r="K21" s="20"/>
      <c r="L21" s="20"/>
      <c r="N21" s="82"/>
    </row>
    <row r="22" spans="1:19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N22" s="9"/>
    </row>
    <row r="23" spans="1:19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N23" s="14"/>
    </row>
    <row r="24" spans="1:19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4"/>
      <c r="N24" s="9"/>
      <c r="O24" s="4"/>
    </row>
    <row r="25" spans="1:19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4"/>
      <c r="N25" s="9"/>
      <c r="O25" s="4"/>
    </row>
  </sheetData>
  <mergeCells count="2">
    <mergeCell ref="B5:E5"/>
    <mergeCell ref="F5:I5"/>
  </mergeCells>
  <phoneticPr fontId="0" type="noConversion"/>
  <pageMargins left="0.47244094488188981" right="0.39370078740157483" top="0.82677165354330717" bottom="0.98425196850393704" header="0.31496062992125984" footer="0.51181102362204722"/>
  <pageSetup paperSize="9" scale="75" orientation="landscape" r:id="rId1"/>
  <headerFooter alignWithMargins="0">
    <oddHeader>&amp;L&amp;11TeliaSonera AB/Investor Relations
Fredrik Johansson, Tel. +46 705 10 10 22&amp;R&amp;11 2014-04-23</oddHeader>
    <oddFooter>&amp;LHistorical financial information&amp;R18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O46"/>
  <sheetViews>
    <sheetView zoomScale="80" zoomScaleNormal="80" zoomScalePageLayoutView="80" workbookViewId="0"/>
  </sheetViews>
  <sheetFormatPr defaultRowHeight="15"/>
  <cols>
    <col min="1" max="1" width="34.140625" style="6" customWidth="1"/>
    <col min="2" max="5" width="11.5703125" style="6" customWidth="1"/>
    <col min="6" max="10" width="12.28515625" style="6" customWidth="1"/>
    <col min="11" max="12" width="11.5703125" style="6" customWidth="1"/>
    <col min="13" max="16384" width="9.140625" style="6"/>
  </cols>
  <sheetData>
    <row r="2" spans="1:15" ht="18">
      <c r="A2" s="3" t="s">
        <v>47</v>
      </c>
      <c r="B2" s="3"/>
      <c r="C2" s="3"/>
      <c r="D2" s="3"/>
      <c r="E2" s="3"/>
      <c r="F2" s="37"/>
      <c r="G2" s="37"/>
      <c r="H2" s="37"/>
      <c r="I2" s="37"/>
      <c r="J2" s="37"/>
    </row>
    <row r="3" spans="1:15">
      <c r="A3" s="82" t="s">
        <v>191</v>
      </c>
    </row>
    <row r="4" spans="1:15" ht="15" customHeight="1">
      <c r="A4" s="221" t="s">
        <v>73</v>
      </c>
      <c r="B4" s="221"/>
      <c r="C4" s="221"/>
      <c r="D4" s="221"/>
      <c r="E4" s="221"/>
    </row>
    <row r="5" spans="1:15" ht="18">
      <c r="A5" s="3" t="s">
        <v>28</v>
      </c>
      <c r="B5" s="201"/>
      <c r="C5" s="201"/>
      <c r="D5" s="201"/>
      <c r="E5" s="201"/>
      <c r="F5" s="37"/>
      <c r="G5" s="37"/>
      <c r="H5" s="37"/>
      <c r="I5" s="37"/>
      <c r="J5" s="37"/>
    </row>
    <row r="6" spans="1:15" ht="15.75">
      <c r="A6" s="67"/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</row>
    <row r="7" spans="1:15" ht="15.75">
      <c r="A7" s="74"/>
      <c r="B7" s="211" t="s">
        <v>5</v>
      </c>
      <c r="C7" s="7" t="s">
        <v>4</v>
      </c>
      <c r="D7" s="7" t="s">
        <v>3</v>
      </c>
      <c r="E7" s="7" t="s">
        <v>2</v>
      </c>
      <c r="F7" s="338" t="s">
        <v>5</v>
      </c>
      <c r="G7" s="336" t="s">
        <v>4</v>
      </c>
      <c r="H7" s="336" t="s">
        <v>3</v>
      </c>
      <c r="I7" s="339" t="s">
        <v>2</v>
      </c>
      <c r="J7" s="339" t="s">
        <v>5</v>
      </c>
      <c r="K7" s="8" t="s">
        <v>6</v>
      </c>
      <c r="L7" s="8" t="s">
        <v>6</v>
      </c>
    </row>
    <row r="8" spans="1:15" s="37" customFormat="1" ht="15.75">
      <c r="A8" s="75" t="s">
        <v>51</v>
      </c>
      <c r="B8" s="309"/>
      <c r="C8" s="35"/>
      <c r="D8" s="35"/>
      <c r="E8" s="325"/>
      <c r="F8" s="345"/>
      <c r="G8" s="346"/>
      <c r="H8" s="346"/>
      <c r="I8" s="293"/>
      <c r="J8" s="293"/>
      <c r="K8" s="113"/>
      <c r="L8" s="113"/>
    </row>
    <row r="9" spans="1:15" s="37" customFormat="1" ht="15.75">
      <c r="A9" s="69" t="s">
        <v>34</v>
      </c>
      <c r="B9" s="11">
        <v>6806</v>
      </c>
      <c r="C9" s="9">
        <v>6803</v>
      </c>
      <c r="D9" s="9">
        <v>6747</v>
      </c>
      <c r="E9" s="9">
        <v>6720</v>
      </c>
      <c r="F9" s="91">
        <v>6573</v>
      </c>
      <c r="G9" s="23">
        <v>6391</v>
      </c>
      <c r="H9" s="23">
        <v>6373</v>
      </c>
      <c r="I9" s="24">
        <v>6347</v>
      </c>
      <c r="J9" s="24">
        <v>6322.76</v>
      </c>
      <c r="K9" s="114">
        <v>6720</v>
      </c>
      <c r="L9" s="114">
        <v>6347</v>
      </c>
      <c r="M9" s="40"/>
      <c r="N9" s="40"/>
      <c r="O9" s="40"/>
    </row>
    <row r="10" spans="1:15" s="37" customFormat="1" ht="15.75">
      <c r="A10" s="69" t="s">
        <v>35</v>
      </c>
      <c r="B10" s="22">
        <v>13476</v>
      </c>
      <c r="C10" s="23">
        <v>13768</v>
      </c>
      <c r="D10" s="23">
        <v>13606</v>
      </c>
      <c r="E10" s="23">
        <v>13571</v>
      </c>
      <c r="F10" s="91">
        <v>12988</v>
      </c>
      <c r="G10" s="23">
        <v>12836</v>
      </c>
      <c r="H10" s="23">
        <v>12518</v>
      </c>
      <c r="I10" s="24">
        <v>12263</v>
      </c>
      <c r="J10" s="24">
        <v>11949.24</v>
      </c>
      <c r="K10" s="114">
        <v>13571</v>
      </c>
      <c r="L10" s="114">
        <v>12263</v>
      </c>
      <c r="M10" s="40"/>
      <c r="N10" s="40"/>
      <c r="O10" s="40"/>
    </row>
    <row r="11" spans="1:15">
      <c r="A11" s="70" t="s">
        <v>29</v>
      </c>
      <c r="B11" s="91">
        <v>5033</v>
      </c>
      <c r="C11" s="26">
        <v>5026</v>
      </c>
      <c r="D11" s="23">
        <v>5043</v>
      </c>
      <c r="E11" s="23">
        <v>4980</v>
      </c>
      <c r="F11" s="326">
        <v>5099</v>
      </c>
      <c r="G11" s="32">
        <v>5016</v>
      </c>
      <c r="H11" s="32">
        <v>5007</v>
      </c>
      <c r="I11" s="33">
        <v>4904</v>
      </c>
      <c r="J11" s="33">
        <v>4971</v>
      </c>
      <c r="K11" s="116">
        <v>4980</v>
      </c>
      <c r="L11" s="116">
        <v>4904</v>
      </c>
      <c r="M11" s="40"/>
      <c r="N11" s="40"/>
      <c r="O11" s="40"/>
    </row>
    <row r="12" spans="1:15" ht="15" customHeight="1">
      <c r="A12" s="70" t="s">
        <v>177</v>
      </c>
      <c r="B12" s="92">
        <v>2668</v>
      </c>
      <c r="C12" s="30">
        <v>2640</v>
      </c>
      <c r="D12" s="32">
        <v>2562</v>
      </c>
      <c r="E12" s="32">
        <v>2567</v>
      </c>
      <c r="F12" s="326">
        <v>2551</v>
      </c>
      <c r="G12" s="32">
        <v>2550</v>
      </c>
      <c r="H12" s="32">
        <v>2503</v>
      </c>
      <c r="I12" s="33">
        <v>2499</v>
      </c>
      <c r="J12" s="33">
        <v>2497.9999999999982</v>
      </c>
      <c r="K12" s="116">
        <v>2567</v>
      </c>
      <c r="L12" s="116">
        <v>2499</v>
      </c>
      <c r="M12" s="40"/>
      <c r="N12" s="40"/>
      <c r="O12" s="40"/>
    </row>
    <row r="13" spans="1:15">
      <c r="A13" s="60"/>
      <c r="B13" s="250"/>
      <c r="C13" s="251"/>
      <c r="D13" s="16"/>
      <c r="E13" s="16"/>
      <c r="F13" s="328"/>
      <c r="G13" s="16"/>
      <c r="H13" s="16"/>
      <c r="I13" s="17"/>
      <c r="J13" s="17"/>
      <c r="K13" s="117"/>
      <c r="L13" s="117"/>
    </row>
    <row r="14" spans="1:15" ht="15.75">
      <c r="A14" s="74" t="s">
        <v>19</v>
      </c>
      <c r="B14" s="252"/>
      <c r="C14" s="253"/>
      <c r="D14" s="36"/>
      <c r="E14" s="36"/>
      <c r="F14" s="327"/>
      <c r="G14" s="36"/>
      <c r="H14" s="36"/>
      <c r="I14" s="105"/>
      <c r="J14" s="105"/>
      <c r="K14" s="118"/>
      <c r="L14" s="118"/>
    </row>
    <row r="15" spans="1:15" ht="15.75">
      <c r="A15" s="74" t="s">
        <v>178</v>
      </c>
      <c r="B15" s="252">
        <v>27983</v>
      </c>
      <c r="C15" s="253">
        <v>28237</v>
      </c>
      <c r="D15" s="36">
        <v>27958</v>
      </c>
      <c r="E15" s="36">
        <v>27838</v>
      </c>
      <c r="F15" s="327">
        <v>27211</v>
      </c>
      <c r="G15" s="36">
        <v>26793</v>
      </c>
      <c r="H15" s="36">
        <v>26401</v>
      </c>
      <c r="I15" s="105">
        <v>26013</v>
      </c>
      <c r="J15" s="105">
        <v>25741</v>
      </c>
      <c r="K15" s="118">
        <v>27838</v>
      </c>
      <c r="L15" s="118">
        <v>26013</v>
      </c>
      <c r="M15" s="40"/>
    </row>
    <row r="16" spans="1:15">
      <c r="A16" s="20"/>
      <c r="B16" s="254"/>
      <c r="C16" s="254"/>
      <c r="D16" s="20"/>
      <c r="E16" s="20"/>
      <c r="F16" s="9"/>
      <c r="G16" s="9"/>
      <c r="H16" s="9"/>
      <c r="I16" s="9"/>
      <c r="J16" s="9"/>
      <c r="K16" s="16"/>
      <c r="L16" s="16"/>
    </row>
    <row r="17" spans="1:13" ht="15.75">
      <c r="A17" s="76" t="s">
        <v>48</v>
      </c>
      <c r="B17" s="53"/>
      <c r="C17" s="50"/>
      <c r="D17" s="50"/>
      <c r="E17" s="50"/>
      <c r="F17" s="353"/>
      <c r="G17" s="19"/>
      <c r="H17" s="19"/>
      <c r="I17" s="46"/>
      <c r="J17" s="46"/>
      <c r="K17" s="46"/>
      <c r="L17" s="46"/>
    </row>
    <row r="18" spans="1:13">
      <c r="A18" s="68" t="s">
        <v>16</v>
      </c>
      <c r="B18" s="107">
        <v>8905</v>
      </c>
      <c r="C18" s="14">
        <v>9131</v>
      </c>
      <c r="D18" s="9">
        <v>9159</v>
      </c>
      <c r="E18" s="9">
        <v>9236</v>
      </c>
      <c r="F18" s="11">
        <v>9094</v>
      </c>
      <c r="G18" s="9">
        <v>8972</v>
      </c>
      <c r="H18" s="9">
        <v>8838</v>
      </c>
      <c r="I18" s="12">
        <v>8782</v>
      </c>
      <c r="J18" s="12">
        <v>8621</v>
      </c>
      <c r="K18" s="12">
        <v>9236</v>
      </c>
      <c r="L18" s="12">
        <v>8782</v>
      </c>
      <c r="M18" s="40"/>
    </row>
    <row r="19" spans="1:13">
      <c r="A19" s="68" t="s">
        <v>17</v>
      </c>
      <c r="B19" s="107">
        <v>4222</v>
      </c>
      <c r="C19" s="14">
        <v>4450</v>
      </c>
      <c r="D19" s="9">
        <v>4168</v>
      </c>
      <c r="E19" s="9">
        <v>4037</v>
      </c>
      <c r="F19" s="11">
        <v>3858</v>
      </c>
      <c r="G19" s="9">
        <v>3867</v>
      </c>
      <c r="H19" s="9">
        <v>3632</v>
      </c>
      <c r="I19" s="12">
        <v>3457</v>
      </c>
      <c r="J19" s="12">
        <v>3401</v>
      </c>
      <c r="K19" s="12">
        <v>4037</v>
      </c>
      <c r="L19" s="12">
        <v>3457</v>
      </c>
      <c r="M19" s="40"/>
    </row>
    <row r="20" spans="1:13">
      <c r="A20" s="77" t="s">
        <v>20</v>
      </c>
      <c r="B20" s="255">
        <v>1174</v>
      </c>
      <c r="C20" s="256">
        <v>1142</v>
      </c>
      <c r="D20" s="38">
        <v>1114</v>
      </c>
      <c r="E20" s="38">
        <v>1101</v>
      </c>
      <c r="F20" s="329">
        <v>838</v>
      </c>
      <c r="G20" s="38">
        <v>791</v>
      </c>
      <c r="H20" s="38">
        <v>774</v>
      </c>
      <c r="I20" s="25">
        <v>772</v>
      </c>
      <c r="J20" s="25">
        <v>775</v>
      </c>
      <c r="K20" s="25">
        <v>1101</v>
      </c>
      <c r="L20" s="25">
        <v>772</v>
      </c>
      <c r="M20" s="40"/>
    </row>
    <row r="21" spans="1:13">
      <c r="A21" s="68" t="s">
        <v>179</v>
      </c>
      <c r="B21" s="107">
        <v>1243</v>
      </c>
      <c r="C21" s="14">
        <v>1156</v>
      </c>
      <c r="D21" s="9">
        <v>1142</v>
      </c>
      <c r="E21" s="9">
        <v>1147</v>
      </c>
      <c r="F21" s="11">
        <v>1100</v>
      </c>
      <c r="G21" s="9">
        <v>1079</v>
      </c>
      <c r="H21" s="9">
        <v>1084</v>
      </c>
      <c r="I21" s="12">
        <v>1083</v>
      </c>
      <c r="J21" s="12">
        <v>1069</v>
      </c>
      <c r="K21" s="12">
        <v>1147</v>
      </c>
      <c r="L21" s="12">
        <v>1083</v>
      </c>
      <c r="M21" s="40"/>
    </row>
    <row r="22" spans="1:13">
      <c r="A22" s="68" t="s">
        <v>22</v>
      </c>
      <c r="B22" s="107">
        <v>7082</v>
      </c>
      <c r="C22" s="14">
        <v>7000</v>
      </c>
      <c r="D22" s="9">
        <v>6997</v>
      </c>
      <c r="E22" s="9">
        <v>7016</v>
      </c>
      <c r="F22" s="11">
        <v>6894</v>
      </c>
      <c r="G22" s="9">
        <v>6739</v>
      </c>
      <c r="H22" s="9">
        <v>6734</v>
      </c>
      <c r="I22" s="12">
        <v>6684</v>
      </c>
      <c r="J22" s="12">
        <v>6577</v>
      </c>
      <c r="K22" s="12">
        <v>7016</v>
      </c>
      <c r="L22" s="12">
        <v>6684</v>
      </c>
      <c r="M22" s="40"/>
    </row>
    <row r="23" spans="1:13">
      <c r="A23" s="68" t="s">
        <v>50</v>
      </c>
      <c r="B23" s="107">
        <v>103</v>
      </c>
      <c r="C23" s="14">
        <v>107</v>
      </c>
      <c r="D23" s="9">
        <v>111</v>
      </c>
      <c r="E23" s="9">
        <v>110</v>
      </c>
      <c r="F23" s="11">
        <v>110</v>
      </c>
      <c r="G23" s="9">
        <v>111</v>
      </c>
      <c r="H23" s="9">
        <v>110</v>
      </c>
      <c r="I23" s="12">
        <v>109</v>
      </c>
      <c r="J23" s="12">
        <v>108</v>
      </c>
      <c r="K23" s="12">
        <v>110</v>
      </c>
      <c r="L23" s="12">
        <v>109</v>
      </c>
      <c r="M23" s="40"/>
    </row>
    <row r="24" spans="1:13">
      <c r="A24" s="86" t="s">
        <v>96</v>
      </c>
      <c r="B24" s="107">
        <v>4977</v>
      </c>
      <c r="C24" s="14">
        <v>4970</v>
      </c>
      <c r="D24" s="14">
        <v>5003</v>
      </c>
      <c r="E24" s="14">
        <v>4933</v>
      </c>
      <c r="F24" s="107">
        <v>5064</v>
      </c>
      <c r="G24" s="14">
        <v>4992</v>
      </c>
      <c r="H24" s="14">
        <v>4958</v>
      </c>
      <c r="I24" s="13">
        <v>4859</v>
      </c>
      <c r="J24" s="13">
        <v>4927</v>
      </c>
      <c r="K24" s="13">
        <v>4933</v>
      </c>
      <c r="L24" s="13">
        <v>4859</v>
      </c>
      <c r="M24" s="40"/>
    </row>
    <row r="25" spans="1:13">
      <c r="A25" s="60" t="s">
        <v>49</v>
      </c>
      <c r="B25" s="250">
        <v>277</v>
      </c>
      <c r="C25" s="251">
        <v>281</v>
      </c>
      <c r="D25" s="16">
        <v>264</v>
      </c>
      <c r="E25" s="16">
        <v>258</v>
      </c>
      <c r="F25" s="328">
        <v>253</v>
      </c>
      <c r="G25" s="16">
        <v>242</v>
      </c>
      <c r="H25" s="16">
        <v>271</v>
      </c>
      <c r="I25" s="17">
        <v>267</v>
      </c>
      <c r="J25" s="17">
        <v>263</v>
      </c>
      <c r="K25" s="17">
        <v>258</v>
      </c>
      <c r="L25" s="17">
        <v>267</v>
      </c>
      <c r="M25" s="40"/>
    </row>
    <row r="26" spans="1:13" ht="15.75">
      <c r="A26" s="67" t="s">
        <v>19</v>
      </c>
      <c r="B26" s="88"/>
      <c r="C26" s="100"/>
      <c r="D26" s="102"/>
      <c r="E26" s="102"/>
      <c r="F26" s="327"/>
      <c r="G26" s="36"/>
      <c r="H26" s="36"/>
      <c r="I26" s="105"/>
      <c r="J26" s="105"/>
      <c r="K26" s="106"/>
      <c r="L26" s="106"/>
    </row>
    <row r="27" spans="1:13" ht="15.75">
      <c r="A27" s="74" t="s">
        <v>178</v>
      </c>
      <c r="B27" s="252">
        <v>27983</v>
      </c>
      <c r="C27" s="253">
        <v>28237</v>
      </c>
      <c r="D27" s="36">
        <v>27958</v>
      </c>
      <c r="E27" s="36">
        <v>27838</v>
      </c>
      <c r="F27" s="327">
        <v>27211</v>
      </c>
      <c r="G27" s="36">
        <v>26793</v>
      </c>
      <c r="H27" s="36">
        <v>26401</v>
      </c>
      <c r="I27" s="105">
        <v>26013</v>
      </c>
      <c r="J27" s="105">
        <v>25741</v>
      </c>
      <c r="K27" s="118">
        <v>27838</v>
      </c>
      <c r="L27" s="118">
        <v>26013</v>
      </c>
      <c r="M27" s="40"/>
    </row>
    <row r="28" spans="1:13">
      <c r="F28" s="20"/>
      <c r="G28" s="20"/>
      <c r="H28" s="20"/>
      <c r="I28" s="20"/>
      <c r="J28" s="20"/>
    </row>
    <row r="29" spans="1:13">
      <c r="A29" s="57" t="s">
        <v>182</v>
      </c>
      <c r="B29" s="57"/>
      <c r="C29" s="57"/>
      <c r="D29" s="57"/>
      <c r="E29" s="57"/>
      <c r="F29" s="356"/>
      <c r="G29" s="356"/>
      <c r="H29" s="356"/>
      <c r="I29" s="356"/>
      <c r="J29" s="356"/>
      <c r="K29" s="356"/>
      <c r="L29" s="356"/>
    </row>
    <row r="30" spans="1:13">
      <c r="A30" s="57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</row>
    <row r="31" spans="1:1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2:12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2:12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2:12">
      <c r="C35" s="40"/>
      <c r="D35" s="40"/>
      <c r="E35" s="40"/>
    </row>
    <row r="42" spans="2:12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2:12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2:12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2:1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2:12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</sheetData>
  <mergeCells count="2">
    <mergeCell ref="B6:E6"/>
    <mergeCell ref="F6:I6"/>
  </mergeCells>
  <phoneticPr fontId="0" type="noConversion"/>
  <pageMargins left="0.43307086614173229" right="0.51181102362204722" top="0.98425196850393704" bottom="0.98425196850393704" header="0.51181102362204722" footer="0.51181102362204722"/>
  <pageSetup paperSize="9" scale="85" orientation="landscape" r:id="rId1"/>
  <headerFooter alignWithMargins="0">
    <oddHeader>&amp;L&amp;11TeliaSonera AB/Investor Relations
Fredrik Johansson, Tel. +46 705 10 10 22&amp;R&amp;11 2014-04-23</oddHeader>
    <oddFooter>&amp;LHistorical financial information&amp;R19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01"/>
  <sheetViews>
    <sheetView zoomScale="80" zoomScaleNormal="80" workbookViewId="0"/>
  </sheetViews>
  <sheetFormatPr defaultRowHeight="11.25"/>
  <cols>
    <col min="1" max="1" width="35.85546875" style="151" customWidth="1"/>
    <col min="2" max="5" width="11" style="152" customWidth="1"/>
    <col min="6" max="10" width="11.5703125" style="152" customWidth="1"/>
    <col min="11" max="12" width="11.5703125" style="151" customWidth="1"/>
    <col min="13" max="13" width="1.42578125" style="151" customWidth="1"/>
    <col min="14" max="14" width="9.140625" style="151"/>
    <col min="15" max="16" width="10.7109375" style="151" customWidth="1"/>
    <col min="17" max="16384" width="9.140625" style="151"/>
  </cols>
  <sheetData>
    <row r="1" spans="1:20" ht="11.25" customHeight="1"/>
    <row r="2" spans="1:20" ht="15" customHeight="1">
      <c r="A2" s="372" t="s">
        <v>127</v>
      </c>
      <c r="B2" s="493">
        <v>2012</v>
      </c>
      <c r="C2" s="494"/>
      <c r="D2" s="494"/>
      <c r="E2" s="495"/>
      <c r="F2" s="490">
        <v>2013</v>
      </c>
      <c r="G2" s="491"/>
      <c r="H2" s="491"/>
      <c r="I2" s="492"/>
      <c r="J2" s="371">
        <v>2014</v>
      </c>
      <c r="K2" s="373">
        <v>2012</v>
      </c>
      <c r="L2" s="373">
        <v>2013</v>
      </c>
    </row>
    <row r="3" spans="1:20" ht="15" customHeight="1">
      <c r="A3" s="374" t="s">
        <v>73</v>
      </c>
      <c r="B3" s="307" t="s">
        <v>5</v>
      </c>
      <c r="C3" s="305" t="s">
        <v>4</v>
      </c>
      <c r="D3" s="305" t="s">
        <v>3</v>
      </c>
      <c r="E3" s="306" t="s">
        <v>2</v>
      </c>
      <c r="F3" s="307" t="s">
        <v>5</v>
      </c>
      <c r="G3" s="305" t="s">
        <v>4</v>
      </c>
      <c r="H3" s="305" t="s">
        <v>3</v>
      </c>
      <c r="I3" s="306" t="s">
        <v>2</v>
      </c>
      <c r="J3" s="306" t="s">
        <v>5</v>
      </c>
      <c r="K3" s="308" t="s">
        <v>6</v>
      </c>
      <c r="L3" s="308" t="s">
        <v>6</v>
      </c>
      <c r="O3" s="152"/>
      <c r="P3" s="152"/>
    </row>
    <row r="4" spans="1:20" ht="11.25" customHeight="1">
      <c r="A4" s="375" t="s">
        <v>34</v>
      </c>
      <c r="B4" s="155"/>
      <c r="C4" s="153"/>
      <c r="D4" s="153"/>
      <c r="E4" s="154"/>
      <c r="F4" s="155"/>
      <c r="G4" s="153"/>
      <c r="H4" s="153"/>
      <c r="I4" s="154"/>
      <c r="J4" s="154"/>
      <c r="K4" s="156"/>
      <c r="L4" s="156"/>
    </row>
    <row r="5" spans="1:20" ht="11.25" customHeight="1">
      <c r="A5" s="158" t="s">
        <v>128</v>
      </c>
      <c r="B5" s="155">
        <v>19603</v>
      </c>
      <c r="C5" s="153">
        <v>19767</v>
      </c>
      <c r="D5" s="153">
        <v>20170</v>
      </c>
      <c r="E5" s="154">
        <v>20537</v>
      </c>
      <c r="F5" s="155">
        <v>20585</v>
      </c>
      <c r="G5" s="153">
        <v>20724</v>
      </c>
      <c r="H5" s="153">
        <v>20718</v>
      </c>
      <c r="I5" s="154">
        <v>20497</v>
      </c>
      <c r="J5" s="154">
        <v>20554</v>
      </c>
      <c r="K5" s="156">
        <v>20537</v>
      </c>
      <c r="L5" s="156">
        <v>20497</v>
      </c>
      <c r="N5" s="333"/>
      <c r="O5" s="153"/>
      <c r="P5" s="153"/>
      <c r="Q5" s="333"/>
      <c r="R5" s="487"/>
    </row>
    <row r="6" spans="1:20" ht="11.25" customHeight="1">
      <c r="A6" s="158" t="s">
        <v>129</v>
      </c>
      <c r="B6" s="155">
        <v>6257</v>
      </c>
      <c r="C6" s="153">
        <v>6237</v>
      </c>
      <c r="D6" s="153">
        <v>6306</v>
      </c>
      <c r="E6" s="154">
        <v>6429</v>
      </c>
      <c r="F6" s="155">
        <v>6323</v>
      </c>
      <c r="G6" s="153">
        <v>6300</v>
      </c>
      <c r="H6" s="153">
        <v>6161</v>
      </c>
      <c r="I6" s="154">
        <v>5802</v>
      </c>
      <c r="J6" s="154">
        <v>5751</v>
      </c>
      <c r="K6" s="156">
        <v>6429</v>
      </c>
      <c r="L6" s="156">
        <v>5802</v>
      </c>
      <c r="N6" s="333"/>
      <c r="O6" s="153"/>
      <c r="P6" s="153"/>
      <c r="Q6" s="333"/>
      <c r="R6" s="487"/>
    </row>
    <row r="7" spans="1:20" ht="11.25" customHeight="1">
      <c r="A7" s="184" t="s">
        <v>36</v>
      </c>
      <c r="B7" s="155"/>
      <c r="C7" s="153"/>
      <c r="D7" s="153"/>
      <c r="E7" s="154"/>
      <c r="F7" s="155"/>
      <c r="G7" s="153"/>
      <c r="H7" s="153"/>
      <c r="I7" s="154"/>
      <c r="J7" s="154"/>
      <c r="K7" s="156"/>
      <c r="L7" s="156"/>
    </row>
    <row r="8" spans="1:20" ht="11.25" customHeight="1">
      <c r="A8" s="173" t="s">
        <v>128</v>
      </c>
      <c r="B8" s="155">
        <v>6362</v>
      </c>
      <c r="C8" s="153">
        <v>6404</v>
      </c>
      <c r="D8" s="153">
        <v>6495</v>
      </c>
      <c r="E8" s="154">
        <v>6587</v>
      </c>
      <c r="F8" s="155">
        <v>6603</v>
      </c>
      <c r="G8" s="153">
        <v>6615</v>
      </c>
      <c r="H8" s="153">
        <v>6607</v>
      </c>
      <c r="I8" s="154">
        <v>6546</v>
      </c>
      <c r="J8" s="154">
        <v>6506</v>
      </c>
      <c r="K8" s="156">
        <v>6587</v>
      </c>
      <c r="L8" s="156">
        <v>6546</v>
      </c>
      <c r="N8" s="333"/>
      <c r="O8" s="333"/>
      <c r="P8" s="333"/>
      <c r="Q8" s="333"/>
    </row>
    <row r="9" spans="1:20" ht="11.25" customHeight="1">
      <c r="A9" s="173" t="s">
        <v>130</v>
      </c>
      <c r="B9" s="155">
        <v>2189</v>
      </c>
      <c r="C9" s="153">
        <v>2161</v>
      </c>
      <c r="D9" s="153">
        <v>2173</v>
      </c>
      <c r="E9" s="154">
        <v>2183</v>
      </c>
      <c r="F9" s="155">
        <v>2168</v>
      </c>
      <c r="G9" s="153">
        <v>2147</v>
      </c>
      <c r="H9" s="153">
        <v>2122</v>
      </c>
      <c r="I9" s="154">
        <v>2045</v>
      </c>
      <c r="J9" s="154">
        <v>1985</v>
      </c>
      <c r="K9" s="156">
        <v>2183</v>
      </c>
      <c r="L9" s="156">
        <v>2045</v>
      </c>
      <c r="N9" s="333"/>
      <c r="O9" s="333"/>
      <c r="P9" s="333"/>
      <c r="Q9" s="333"/>
    </row>
    <row r="10" spans="1:20" ht="11.25" customHeight="1">
      <c r="A10" s="173" t="s">
        <v>131</v>
      </c>
      <c r="B10" s="155">
        <v>244</v>
      </c>
      <c r="C10" s="153">
        <v>247</v>
      </c>
      <c r="D10" s="153">
        <v>235</v>
      </c>
      <c r="E10" s="154">
        <v>249</v>
      </c>
      <c r="F10" s="155">
        <v>241</v>
      </c>
      <c r="G10" s="153">
        <v>253</v>
      </c>
      <c r="H10" s="153">
        <v>236</v>
      </c>
      <c r="I10" s="154">
        <v>253</v>
      </c>
      <c r="J10" s="154">
        <v>252</v>
      </c>
      <c r="K10" s="156">
        <v>244</v>
      </c>
      <c r="L10" s="156">
        <v>246</v>
      </c>
      <c r="N10" s="333"/>
      <c r="O10" s="333"/>
      <c r="P10" s="333"/>
      <c r="Q10" s="333"/>
    </row>
    <row r="11" spans="1:20" ht="11.25" customHeight="1">
      <c r="A11" s="173" t="s">
        <v>132</v>
      </c>
      <c r="B11" s="155">
        <v>190</v>
      </c>
      <c r="C11" s="153">
        <v>194</v>
      </c>
      <c r="D11" s="153">
        <v>187</v>
      </c>
      <c r="E11" s="154">
        <v>189</v>
      </c>
      <c r="F11" s="155">
        <v>180</v>
      </c>
      <c r="G11" s="153">
        <v>188</v>
      </c>
      <c r="H11" s="153">
        <v>185</v>
      </c>
      <c r="I11" s="154">
        <v>184</v>
      </c>
      <c r="J11" s="154">
        <v>185</v>
      </c>
      <c r="K11" s="156">
        <v>190</v>
      </c>
      <c r="L11" s="156">
        <v>184</v>
      </c>
      <c r="N11" s="333"/>
      <c r="O11" s="333"/>
      <c r="P11" s="333"/>
      <c r="Q11" s="333"/>
    </row>
    <row r="12" spans="1:20" ht="11.25" customHeight="1">
      <c r="A12" s="173" t="s">
        <v>133</v>
      </c>
      <c r="B12" s="155">
        <v>267</v>
      </c>
      <c r="C12" s="153">
        <v>268</v>
      </c>
      <c r="D12" s="153">
        <v>257</v>
      </c>
      <c r="E12" s="154">
        <v>262</v>
      </c>
      <c r="F12" s="155">
        <v>252</v>
      </c>
      <c r="G12" s="153">
        <v>260</v>
      </c>
      <c r="H12" s="153">
        <v>252</v>
      </c>
      <c r="I12" s="154">
        <v>252</v>
      </c>
      <c r="J12" s="154">
        <v>254</v>
      </c>
      <c r="K12" s="156">
        <v>263</v>
      </c>
      <c r="L12" s="156">
        <v>254</v>
      </c>
      <c r="N12" s="333"/>
      <c r="O12" s="333"/>
      <c r="P12" s="333"/>
      <c r="Q12" s="333"/>
    </row>
    <row r="13" spans="1:20" ht="11.25" customHeight="1">
      <c r="A13" s="173" t="s">
        <v>134</v>
      </c>
      <c r="B13" s="155">
        <v>61</v>
      </c>
      <c r="C13" s="153">
        <v>65</v>
      </c>
      <c r="D13" s="153">
        <v>65</v>
      </c>
      <c r="E13" s="154">
        <v>59</v>
      </c>
      <c r="F13" s="155">
        <v>51</v>
      </c>
      <c r="G13" s="153">
        <v>58</v>
      </c>
      <c r="H13" s="153">
        <v>62</v>
      </c>
      <c r="I13" s="154">
        <v>55</v>
      </c>
      <c r="J13" s="154">
        <v>51</v>
      </c>
      <c r="K13" s="156">
        <v>63</v>
      </c>
      <c r="L13" s="156">
        <v>56</v>
      </c>
      <c r="N13" s="333"/>
      <c r="O13" s="333"/>
      <c r="P13" s="333"/>
      <c r="Q13" s="333"/>
    </row>
    <row r="14" spans="1:20" ht="11.25" customHeight="1">
      <c r="A14" s="173" t="s">
        <v>135</v>
      </c>
      <c r="B14" s="155">
        <v>16</v>
      </c>
      <c r="C14" s="153">
        <v>17</v>
      </c>
      <c r="D14" s="153">
        <v>15</v>
      </c>
      <c r="E14" s="154">
        <v>14.000000000000002</v>
      </c>
      <c r="F14" s="155">
        <v>16</v>
      </c>
      <c r="G14" s="153">
        <v>17</v>
      </c>
      <c r="H14" s="153">
        <v>18</v>
      </c>
      <c r="I14" s="154">
        <v>22</v>
      </c>
      <c r="J14" s="154">
        <v>19</v>
      </c>
      <c r="K14" s="156">
        <v>15</v>
      </c>
      <c r="L14" s="156">
        <v>18</v>
      </c>
      <c r="N14" s="333"/>
      <c r="O14" s="333"/>
      <c r="P14" s="333"/>
      <c r="Q14" s="333"/>
    </row>
    <row r="15" spans="1:20" ht="11.25" customHeight="1">
      <c r="A15" s="184" t="s">
        <v>37</v>
      </c>
      <c r="B15" s="155"/>
      <c r="C15" s="153"/>
      <c r="D15" s="153"/>
      <c r="E15" s="154"/>
      <c r="F15" s="155"/>
      <c r="G15" s="153"/>
      <c r="H15" s="153"/>
      <c r="I15" s="154"/>
      <c r="J15" s="154"/>
      <c r="K15" s="156"/>
      <c r="L15" s="156"/>
      <c r="P15" s="178"/>
    </row>
    <row r="16" spans="1:20" ht="11.25" customHeight="1">
      <c r="A16" s="173" t="s">
        <v>128</v>
      </c>
      <c r="B16" s="155">
        <v>3200</v>
      </c>
      <c r="C16" s="153">
        <v>3191</v>
      </c>
      <c r="D16" s="153">
        <v>3229</v>
      </c>
      <c r="E16" s="154">
        <v>3249</v>
      </c>
      <c r="F16" s="155">
        <v>3256</v>
      </c>
      <c r="G16" s="153">
        <v>3281</v>
      </c>
      <c r="H16" s="153">
        <v>3298</v>
      </c>
      <c r="I16" s="154">
        <v>3345</v>
      </c>
      <c r="J16" s="154">
        <v>3352</v>
      </c>
      <c r="K16" s="156">
        <v>3249</v>
      </c>
      <c r="L16" s="156">
        <v>3345</v>
      </c>
      <c r="N16" s="333"/>
      <c r="O16" s="333"/>
      <c r="P16" s="153"/>
      <c r="Q16" s="333"/>
      <c r="R16" s="487"/>
      <c r="T16" s="487"/>
    </row>
    <row r="17" spans="1:20" ht="11.25" customHeight="1">
      <c r="A17" s="173" t="s">
        <v>130</v>
      </c>
      <c r="B17" s="155">
        <v>303</v>
      </c>
      <c r="C17" s="153">
        <v>292</v>
      </c>
      <c r="D17" s="153">
        <v>309</v>
      </c>
      <c r="E17" s="154">
        <v>301</v>
      </c>
      <c r="F17" s="155">
        <v>281</v>
      </c>
      <c r="G17" s="153">
        <v>254</v>
      </c>
      <c r="H17" s="153">
        <v>233</v>
      </c>
      <c r="I17" s="154">
        <v>241</v>
      </c>
      <c r="J17" s="154">
        <v>225</v>
      </c>
      <c r="K17" s="156">
        <v>301</v>
      </c>
      <c r="L17" s="156">
        <v>241</v>
      </c>
      <c r="N17" s="333"/>
      <c r="O17" s="333"/>
      <c r="P17" s="153"/>
      <c r="Q17" s="333"/>
      <c r="R17" s="487"/>
      <c r="T17" s="487"/>
    </row>
    <row r="18" spans="1:20" ht="11.25" customHeight="1">
      <c r="A18" s="173" t="s">
        <v>131</v>
      </c>
      <c r="B18" s="155">
        <v>267</v>
      </c>
      <c r="C18" s="153">
        <v>268</v>
      </c>
      <c r="D18" s="153">
        <v>266</v>
      </c>
      <c r="E18" s="154">
        <v>269</v>
      </c>
      <c r="F18" s="155">
        <v>263</v>
      </c>
      <c r="G18" s="153">
        <v>273</v>
      </c>
      <c r="H18" s="153">
        <v>275</v>
      </c>
      <c r="I18" s="154">
        <v>273</v>
      </c>
      <c r="J18" s="154">
        <v>271</v>
      </c>
      <c r="K18" s="156">
        <v>268</v>
      </c>
      <c r="L18" s="156">
        <v>271</v>
      </c>
      <c r="N18" s="333"/>
      <c r="O18" s="333"/>
      <c r="P18" s="153"/>
      <c r="Q18" s="333"/>
      <c r="R18" s="487"/>
      <c r="T18" s="487"/>
    </row>
    <row r="19" spans="1:20" ht="11.25" customHeight="1">
      <c r="A19" s="173" t="s">
        <v>136</v>
      </c>
      <c r="B19" s="198">
        <v>19.8</v>
      </c>
      <c r="C19" s="196">
        <v>19.7</v>
      </c>
      <c r="D19" s="196">
        <v>18.899999999999999</v>
      </c>
      <c r="E19" s="197">
        <v>18.2</v>
      </c>
      <c r="F19" s="198">
        <v>17</v>
      </c>
      <c r="G19" s="196">
        <v>17.399999999999999</v>
      </c>
      <c r="H19" s="196">
        <v>17</v>
      </c>
      <c r="I19" s="197">
        <v>17</v>
      </c>
      <c r="J19" s="489">
        <v>16.600000000000001</v>
      </c>
      <c r="K19" s="199">
        <v>19.3</v>
      </c>
      <c r="L19" s="199">
        <v>17.100000000000001</v>
      </c>
      <c r="N19" s="333"/>
      <c r="O19" s="333"/>
      <c r="P19" s="488"/>
      <c r="Q19" s="333"/>
      <c r="R19" s="487"/>
      <c r="T19" s="487"/>
    </row>
    <row r="20" spans="1:20" ht="11.25" customHeight="1">
      <c r="A20" s="173" t="s">
        <v>137</v>
      </c>
      <c r="B20" s="198">
        <v>21.6</v>
      </c>
      <c r="C20" s="196">
        <v>21.3</v>
      </c>
      <c r="D20" s="196">
        <v>20.5</v>
      </c>
      <c r="E20" s="197">
        <v>19.899999999999999</v>
      </c>
      <c r="F20" s="198">
        <v>18.399999999999999</v>
      </c>
      <c r="G20" s="196">
        <v>18.8</v>
      </c>
      <c r="H20" s="196">
        <v>18</v>
      </c>
      <c r="I20" s="197">
        <v>18.100000000000001</v>
      </c>
      <c r="J20" s="489">
        <v>17.7</v>
      </c>
      <c r="K20" s="199">
        <v>20.8</v>
      </c>
      <c r="L20" s="199">
        <v>18.3</v>
      </c>
      <c r="N20" s="333"/>
      <c r="O20" s="333"/>
      <c r="P20" s="488"/>
      <c r="Q20" s="333"/>
      <c r="R20" s="487"/>
      <c r="T20" s="487"/>
    </row>
    <row r="21" spans="1:20" ht="11.25" customHeight="1">
      <c r="A21" s="173" t="s">
        <v>138</v>
      </c>
      <c r="B21" s="198">
        <v>3.7</v>
      </c>
      <c r="C21" s="196">
        <v>4.4000000000000004</v>
      </c>
      <c r="D21" s="196">
        <v>4.3</v>
      </c>
      <c r="E21" s="197">
        <v>3.3</v>
      </c>
      <c r="F21" s="198">
        <v>3.5</v>
      </c>
      <c r="G21" s="196">
        <v>3.7</v>
      </c>
      <c r="H21" s="196">
        <v>5.0999999999999996</v>
      </c>
      <c r="I21" s="197">
        <v>4</v>
      </c>
      <c r="J21" s="489">
        <v>3.1</v>
      </c>
      <c r="K21" s="199">
        <v>5.2</v>
      </c>
      <c r="L21" s="199">
        <v>4.0999999999999996</v>
      </c>
      <c r="N21" s="333"/>
      <c r="O21" s="333"/>
      <c r="P21" s="488"/>
      <c r="Q21" s="333"/>
      <c r="R21" s="487"/>
      <c r="T21" s="487"/>
    </row>
    <row r="22" spans="1:20" ht="11.25" customHeight="1">
      <c r="A22" s="173" t="s">
        <v>135</v>
      </c>
      <c r="B22" s="155">
        <v>28.999999999999996</v>
      </c>
      <c r="C22" s="153">
        <v>27</v>
      </c>
      <c r="D22" s="153">
        <v>23</v>
      </c>
      <c r="E22" s="154">
        <v>23</v>
      </c>
      <c r="F22" s="155">
        <v>23</v>
      </c>
      <c r="G22" s="153">
        <v>23</v>
      </c>
      <c r="H22" s="153">
        <v>23</v>
      </c>
      <c r="I22" s="154">
        <v>18</v>
      </c>
      <c r="J22" s="154">
        <v>22</v>
      </c>
      <c r="K22" s="156">
        <v>26</v>
      </c>
      <c r="L22" s="156">
        <v>22</v>
      </c>
      <c r="N22" s="333"/>
      <c r="O22" s="333"/>
      <c r="P22" s="153"/>
      <c r="Q22" s="333"/>
      <c r="R22" s="487"/>
      <c r="T22" s="487"/>
    </row>
    <row r="23" spans="1:20" ht="11.25" customHeight="1">
      <c r="A23" s="184" t="s">
        <v>38</v>
      </c>
      <c r="B23" s="155"/>
      <c r="C23" s="153"/>
      <c r="D23" s="153"/>
      <c r="E23" s="154"/>
      <c r="F23" s="155"/>
      <c r="G23" s="153"/>
      <c r="H23" s="153"/>
      <c r="I23" s="154"/>
      <c r="J23" s="154"/>
      <c r="K23" s="156"/>
      <c r="L23" s="156"/>
      <c r="P23" s="178"/>
    </row>
    <row r="24" spans="1:20" ht="11.25" customHeight="1">
      <c r="A24" s="173" t="s">
        <v>128</v>
      </c>
      <c r="B24" s="155">
        <v>1649</v>
      </c>
      <c r="C24" s="153">
        <v>1646</v>
      </c>
      <c r="D24" s="153">
        <v>1651</v>
      </c>
      <c r="E24" s="154">
        <v>1641</v>
      </c>
      <c r="F24" s="155">
        <v>1641</v>
      </c>
      <c r="G24" s="153">
        <v>1640</v>
      </c>
      <c r="H24" s="153">
        <v>1632</v>
      </c>
      <c r="I24" s="154">
        <v>1612</v>
      </c>
      <c r="J24" s="154">
        <v>1590</v>
      </c>
      <c r="K24" s="156">
        <v>1641</v>
      </c>
      <c r="L24" s="156">
        <v>1612</v>
      </c>
      <c r="N24" s="333"/>
      <c r="O24" s="333"/>
      <c r="P24" s="333"/>
      <c r="Q24" s="333"/>
    </row>
    <row r="25" spans="1:20" ht="11.25" customHeight="1">
      <c r="A25" s="173" t="s">
        <v>130</v>
      </c>
      <c r="B25" s="155">
        <v>458</v>
      </c>
      <c r="C25" s="153">
        <v>454</v>
      </c>
      <c r="D25" s="153">
        <v>451</v>
      </c>
      <c r="E25" s="154">
        <v>436</v>
      </c>
      <c r="F25" s="155">
        <v>424</v>
      </c>
      <c r="G25" s="153">
        <v>417</v>
      </c>
      <c r="H25" s="153">
        <v>410</v>
      </c>
      <c r="I25" s="154">
        <v>398</v>
      </c>
      <c r="J25" s="154">
        <v>389</v>
      </c>
      <c r="K25" s="156">
        <v>436</v>
      </c>
      <c r="L25" s="156">
        <v>398</v>
      </c>
      <c r="N25" s="333"/>
      <c r="O25" s="333"/>
      <c r="P25" s="333"/>
      <c r="Q25" s="333"/>
    </row>
    <row r="26" spans="1:20" ht="11.25" customHeight="1">
      <c r="A26" s="173" t="s">
        <v>131</v>
      </c>
      <c r="B26" s="155">
        <v>290</v>
      </c>
      <c r="C26" s="153">
        <v>287</v>
      </c>
      <c r="D26" s="153">
        <v>274</v>
      </c>
      <c r="E26" s="154">
        <v>287</v>
      </c>
      <c r="F26" s="155">
        <v>274</v>
      </c>
      <c r="G26" s="153">
        <v>292</v>
      </c>
      <c r="H26" s="153">
        <v>269</v>
      </c>
      <c r="I26" s="154">
        <v>298</v>
      </c>
      <c r="J26" s="154">
        <v>313</v>
      </c>
      <c r="K26" s="156">
        <v>285</v>
      </c>
      <c r="L26" s="156">
        <v>283</v>
      </c>
      <c r="N26" s="333"/>
      <c r="O26" s="333"/>
      <c r="P26" s="333"/>
      <c r="Q26" s="333"/>
    </row>
    <row r="27" spans="1:20" ht="11.25" customHeight="1">
      <c r="A27" s="173" t="s">
        <v>139</v>
      </c>
      <c r="B27" s="155">
        <v>240</v>
      </c>
      <c r="C27" s="153">
        <v>256</v>
      </c>
      <c r="D27" s="153">
        <v>246</v>
      </c>
      <c r="E27" s="154">
        <v>240</v>
      </c>
      <c r="F27" s="155">
        <v>231</v>
      </c>
      <c r="G27" s="153">
        <v>237</v>
      </c>
      <c r="H27" s="153">
        <v>247</v>
      </c>
      <c r="I27" s="154">
        <v>238</v>
      </c>
      <c r="J27" s="154">
        <v>240</v>
      </c>
      <c r="K27" s="156">
        <v>245</v>
      </c>
      <c r="L27" s="156">
        <v>238</v>
      </c>
      <c r="N27" s="333"/>
      <c r="O27" s="333"/>
      <c r="P27" s="333"/>
      <c r="Q27" s="333"/>
    </row>
    <row r="28" spans="1:20" ht="11.25" customHeight="1">
      <c r="A28" s="173" t="s">
        <v>140</v>
      </c>
      <c r="B28" s="376">
        <v>305</v>
      </c>
      <c r="C28" s="153">
        <v>326</v>
      </c>
      <c r="D28" s="377">
        <v>312</v>
      </c>
      <c r="E28" s="154">
        <v>303</v>
      </c>
      <c r="F28" s="155">
        <v>290</v>
      </c>
      <c r="G28" s="153">
        <v>296</v>
      </c>
      <c r="H28" s="153">
        <v>309</v>
      </c>
      <c r="I28" s="154">
        <v>298</v>
      </c>
      <c r="J28" s="154">
        <v>301</v>
      </c>
      <c r="K28" s="156">
        <v>311</v>
      </c>
      <c r="L28" s="156">
        <v>298</v>
      </c>
      <c r="N28" s="333"/>
      <c r="O28" s="333"/>
      <c r="P28" s="333"/>
      <c r="Q28" s="333"/>
    </row>
    <row r="29" spans="1:20" ht="11.25" customHeight="1">
      <c r="A29" s="173" t="s">
        <v>141</v>
      </c>
      <c r="B29" s="155">
        <v>83</v>
      </c>
      <c r="C29" s="153">
        <v>83</v>
      </c>
      <c r="D29" s="153">
        <v>79</v>
      </c>
      <c r="E29" s="154">
        <v>79</v>
      </c>
      <c r="F29" s="155">
        <v>72</v>
      </c>
      <c r="G29" s="153">
        <v>75</v>
      </c>
      <c r="H29" s="153">
        <v>72</v>
      </c>
      <c r="I29" s="154">
        <v>69</v>
      </c>
      <c r="J29" s="154">
        <v>65</v>
      </c>
      <c r="K29" s="156">
        <v>81</v>
      </c>
      <c r="L29" s="156">
        <v>72</v>
      </c>
      <c r="N29" s="333"/>
      <c r="O29" s="333"/>
      <c r="P29" s="333"/>
      <c r="Q29" s="333"/>
    </row>
    <row r="30" spans="1:20" ht="11.25" customHeight="1">
      <c r="A30" s="173" t="s">
        <v>135</v>
      </c>
      <c r="B30" s="155">
        <v>34</v>
      </c>
      <c r="C30" s="153">
        <v>28.999999999999996</v>
      </c>
      <c r="D30" s="153">
        <v>34</v>
      </c>
      <c r="E30" s="154">
        <v>32</v>
      </c>
      <c r="F30" s="155">
        <v>28.999999999999996</v>
      </c>
      <c r="G30" s="153">
        <v>30</v>
      </c>
      <c r="H30" s="153">
        <v>34</v>
      </c>
      <c r="I30" s="154">
        <v>33</v>
      </c>
      <c r="J30" s="154">
        <v>31</v>
      </c>
      <c r="K30" s="156">
        <v>32</v>
      </c>
      <c r="L30" s="156">
        <v>32</v>
      </c>
      <c r="N30" s="333"/>
      <c r="O30" s="333"/>
      <c r="P30" s="333"/>
      <c r="Q30" s="333"/>
    </row>
    <row r="31" spans="1:20" ht="11.25" customHeight="1">
      <c r="A31" s="184" t="s">
        <v>39</v>
      </c>
      <c r="B31" s="155"/>
      <c r="C31" s="153"/>
      <c r="D31" s="153"/>
      <c r="E31" s="154"/>
      <c r="F31" s="155"/>
      <c r="G31" s="153"/>
      <c r="H31" s="153"/>
      <c r="I31" s="154"/>
      <c r="J31" s="154"/>
      <c r="K31" s="156"/>
      <c r="L31" s="156"/>
      <c r="P31" s="178"/>
    </row>
    <row r="32" spans="1:20" ht="11.25" customHeight="1">
      <c r="A32" s="173" t="s">
        <v>128</v>
      </c>
      <c r="B32" s="155">
        <v>1437</v>
      </c>
      <c r="C32" s="153">
        <v>1474</v>
      </c>
      <c r="D32" s="153">
        <v>1463</v>
      </c>
      <c r="E32" s="154">
        <v>1462</v>
      </c>
      <c r="F32" s="155">
        <v>1460</v>
      </c>
      <c r="G32" s="153">
        <v>1476</v>
      </c>
      <c r="H32" s="153">
        <v>1497</v>
      </c>
      <c r="I32" s="154">
        <v>1522</v>
      </c>
      <c r="J32" s="154">
        <v>1534</v>
      </c>
      <c r="K32" s="156">
        <v>1462</v>
      </c>
      <c r="L32" s="156">
        <v>1522</v>
      </c>
      <c r="N32" s="333"/>
      <c r="O32" s="333"/>
      <c r="P32" s="333"/>
      <c r="Q32" s="333"/>
    </row>
    <row r="33" spans="1:17" ht="11.25" customHeight="1">
      <c r="A33" s="173" t="s">
        <v>130</v>
      </c>
      <c r="B33" s="155">
        <v>164</v>
      </c>
      <c r="C33" s="153">
        <v>177</v>
      </c>
      <c r="D33" s="153">
        <v>158</v>
      </c>
      <c r="E33" s="154">
        <v>140</v>
      </c>
      <c r="F33" s="155">
        <v>127</v>
      </c>
      <c r="G33" s="153">
        <v>128</v>
      </c>
      <c r="H33" s="153">
        <v>134</v>
      </c>
      <c r="I33" s="154">
        <v>136</v>
      </c>
      <c r="J33" s="154">
        <v>141</v>
      </c>
      <c r="K33" s="156">
        <v>140</v>
      </c>
      <c r="L33" s="156">
        <v>136</v>
      </c>
      <c r="N33" s="333"/>
      <c r="O33" s="333"/>
      <c r="P33" s="333"/>
      <c r="Q33" s="333"/>
    </row>
    <row r="34" spans="1:17" ht="11.25" customHeight="1">
      <c r="A34" s="173" t="s">
        <v>131</v>
      </c>
      <c r="B34" s="155">
        <v>244</v>
      </c>
      <c r="C34" s="153">
        <v>244</v>
      </c>
      <c r="D34" s="153">
        <v>232</v>
      </c>
      <c r="E34" s="154">
        <v>247</v>
      </c>
      <c r="F34" s="155">
        <v>240</v>
      </c>
      <c r="G34" s="153">
        <v>258</v>
      </c>
      <c r="H34" s="153">
        <v>243</v>
      </c>
      <c r="I34" s="154">
        <v>256</v>
      </c>
      <c r="J34" s="154">
        <v>253</v>
      </c>
      <c r="K34" s="156">
        <v>242</v>
      </c>
      <c r="L34" s="156">
        <v>249</v>
      </c>
      <c r="N34" s="333"/>
      <c r="O34" s="333"/>
      <c r="P34" s="333"/>
      <c r="Q34" s="333"/>
    </row>
    <row r="35" spans="1:17" ht="11.25" customHeight="1">
      <c r="A35" s="173" t="s">
        <v>142</v>
      </c>
      <c r="B35" s="155">
        <v>184</v>
      </c>
      <c r="C35" s="153">
        <v>167</v>
      </c>
      <c r="D35" s="153">
        <v>166</v>
      </c>
      <c r="E35" s="154">
        <v>161</v>
      </c>
      <c r="F35" s="155">
        <v>150</v>
      </c>
      <c r="G35" s="153">
        <v>148</v>
      </c>
      <c r="H35" s="153">
        <v>153</v>
      </c>
      <c r="I35" s="154">
        <v>144</v>
      </c>
      <c r="J35" s="154">
        <v>137</v>
      </c>
      <c r="K35" s="156">
        <v>170</v>
      </c>
      <c r="L35" s="156">
        <v>149</v>
      </c>
      <c r="N35" s="333"/>
      <c r="O35" s="333"/>
      <c r="P35" s="333"/>
      <c r="Q35" s="333"/>
    </row>
    <row r="36" spans="1:17" ht="11.25" customHeight="1">
      <c r="A36" s="173" t="s">
        <v>143</v>
      </c>
      <c r="B36" s="155">
        <v>200</v>
      </c>
      <c r="C36" s="153">
        <v>183</v>
      </c>
      <c r="D36" s="153">
        <v>183</v>
      </c>
      <c r="E36" s="154">
        <v>174</v>
      </c>
      <c r="F36" s="155">
        <v>161</v>
      </c>
      <c r="G36" s="153">
        <v>158</v>
      </c>
      <c r="H36" s="153">
        <v>163</v>
      </c>
      <c r="I36" s="154">
        <v>154</v>
      </c>
      <c r="J36" s="154">
        <v>146</v>
      </c>
      <c r="K36" s="156">
        <v>185</v>
      </c>
      <c r="L36" s="156">
        <v>159</v>
      </c>
      <c r="N36" s="333"/>
      <c r="O36" s="333"/>
      <c r="P36" s="333"/>
      <c r="Q36" s="333"/>
    </row>
    <row r="37" spans="1:17" ht="11.25" customHeight="1">
      <c r="A37" s="173" t="s">
        <v>144</v>
      </c>
      <c r="B37" s="155">
        <v>59</v>
      </c>
      <c r="C37" s="153">
        <v>46</v>
      </c>
      <c r="D37" s="153">
        <v>41</v>
      </c>
      <c r="E37" s="154">
        <v>46</v>
      </c>
      <c r="F37" s="155">
        <v>41</v>
      </c>
      <c r="G37" s="153">
        <v>45</v>
      </c>
      <c r="H37" s="153">
        <v>46</v>
      </c>
      <c r="I37" s="154">
        <v>48</v>
      </c>
      <c r="J37" s="154">
        <v>41</v>
      </c>
      <c r="K37" s="156">
        <v>48</v>
      </c>
      <c r="L37" s="156">
        <v>45</v>
      </c>
      <c r="N37" s="333"/>
      <c r="O37" s="333"/>
      <c r="P37" s="333"/>
      <c r="Q37" s="333"/>
    </row>
    <row r="38" spans="1:17" ht="11.25" customHeight="1">
      <c r="A38" s="173" t="s">
        <v>135</v>
      </c>
      <c r="B38" s="155">
        <v>46</v>
      </c>
      <c r="C38" s="153">
        <v>41</v>
      </c>
      <c r="D38" s="153">
        <v>45</v>
      </c>
      <c r="E38" s="154">
        <v>46</v>
      </c>
      <c r="F38" s="155">
        <v>41</v>
      </c>
      <c r="G38" s="153">
        <v>38</v>
      </c>
      <c r="H38" s="153">
        <v>37</v>
      </c>
      <c r="I38" s="154">
        <v>40</v>
      </c>
      <c r="J38" s="154">
        <v>39</v>
      </c>
      <c r="K38" s="156">
        <v>44</v>
      </c>
      <c r="L38" s="156">
        <v>39</v>
      </c>
      <c r="N38" s="333"/>
      <c r="O38" s="333"/>
      <c r="P38" s="333"/>
      <c r="Q38" s="333"/>
    </row>
    <row r="39" spans="1:17" ht="11.25" customHeight="1">
      <c r="A39" s="184" t="s">
        <v>26</v>
      </c>
      <c r="B39" s="155"/>
      <c r="C39" s="153"/>
      <c r="D39" s="153"/>
      <c r="E39" s="154"/>
      <c r="F39" s="155"/>
      <c r="G39" s="153"/>
      <c r="H39" s="153"/>
      <c r="I39" s="154"/>
      <c r="J39" s="154"/>
      <c r="K39" s="156"/>
      <c r="L39" s="156"/>
      <c r="P39" s="178"/>
    </row>
    <row r="40" spans="1:17" ht="11.25" customHeight="1">
      <c r="A40" s="173" t="s">
        <v>128</v>
      </c>
      <c r="B40" s="161">
        <v>1947</v>
      </c>
      <c r="C40" s="159">
        <v>1950</v>
      </c>
      <c r="D40" s="159">
        <v>1940</v>
      </c>
      <c r="E40" s="160">
        <v>1953</v>
      </c>
      <c r="F40" s="161">
        <v>1957</v>
      </c>
      <c r="G40" s="159">
        <v>1950</v>
      </c>
      <c r="H40" s="159">
        <v>1927</v>
      </c>
      <c r="I40" s="160">
        <v>1634</v>
      </c>
      <c r="J40" s="160">
        <v>1598</v>
      </c>
      <c r="K40" s="162">
        <v>1953</v>
      </c>
      <c r="L40" s="162">
        <v>1634</v>
      </c>
      <c r="N40" s="333"/>
      <c r="O40" s="333"/>
      <c r="P40" s="333"/>
      <c r="Q40" s="333"/>
    </row>
    <row r="41" spans="1:17" ht="11.25" customHeight="1">
      <c r="A41" s="173" t="s">
        <v>130</v>
      </c>
      <c r="B41" s="161">
        <v>1018</v>
      </c>
      <c r="C41" s="159">
        <v>1025</v>
      </c>
      <c r="D41" s="159">
        <v>1020</v>
      </c>
      <c r="E41" s="160">
        <v>1030</v>
      </c>
      <c r="F41" s="161">
        <v>1037</v>
      </c>
      <c r="G41" s="159">
        <v>1027</v>
      </c>
      <c r="H41" s="159">
        <v>1004</v>
      </c>
      <c r="I41" s="160">
        <v>722</v>
      </c>
      <c r="J41" s="160">
        <v>691</v>
      </c>
      <c r="K41" s="162">
        <v>1030</v>
      </c>
      <c r="L41" s="162">
        <v>722</v>
      </c>
      <c r="N41" s="333"/>
      <c r="O41" s="333"/>
      <c r="P41" s="333"/>
      <c r="Q41" s="333"/>
    </row>
    <row r="42" spans="1:17" ht="11.25" customHeight="1">
      <c r="A42" s="173" t="s">
        <v>131</v>
      </c>
      <c r="B42" s="161">
        <v>135</v>
      </c>
      <c r="C42" s="159">
        <v>139</v>
      </c>
      <c r="D42" s="159">
        <v>137</v>
      </c>
      <c r="E42" s="160">
        <v>138</v>
      </c>
      <c r="F42" s="161">
        <v>137</v>
      </c>
      <c r="G42" s="159">
        <v>145</v>
      </c>
      <c r="H42" s="159">
        <v>140</v>
      </c>
      <c r="I42" s="160">
        <v>148</v>
      </c>
      <c r="J42" s="160">
        <v>172</v>
      </c>
      <c r="K42" s="162">
        <v>137</v>
      </c>
      <c r="L42" s="162">
        <v>142</v>
      </c>
      <c r="N42" s="333"/>
      <c r="O42" s="333"/>
      <c r="P42" s="333"/>
      <c r="Q42" s="333"/>
    </row>
    <row r="43" spans="1:17" ht="11.25" customHeight="1">
      <c r="A43" s="173" t="s">
        <v>145</v>
      </c>
      <c r="B43" s="194">
        <v>15.4</v>
      </c>
      <c r="C43" s="191">
        <v>15.8</v>
      </c>
      <c r="D43" s="191">
        <v>15.8</v>
      </c>
      <c r="E43" s="193">
        <v>15.2</v>
      </c>
      <c r="F43" s="194">
        <v>14.5</v>
      </c>
      <c r="G43" s="191">
        <v>14.3</v>
      </c>
      <c r="H43" s="191">
        <v>14</v>
      </c>
      <c r="I43" s="193">
        <v>14.4</v>
      </c>
      <c r="J43" s="193">
        <v>15.7</v>
      </c>
      <c r="K43" s="195">
        <v>15.6</v>
      </c>
      <c r="L43" s="195">
        <v>14.3</v>
      </c>
      <c r="N43" s="333"/>
      <c r="O43" s="333"/>
      <c r="P43" s="333"/>
      <c r="Q43" s="333"/>
    </row>
    <row r="44" spans="1:17" ht="11.25" customHeight="1">
      <c r="A44" s="173" t="s">
        <v>146</v>
      </c>
      <c r="B44" s="194">
        <v>28.5</v>
      </c>
      <c r="C44" s="191">
        <v>29.2</v>
      </c>
      <c r="D44" s="191">
        <v>29.2</v>
      </c>
      <c r="E44" s="193">
        <v>28.2</v>
      </c>
      <c r="F44" s="194">
        <v>27.1</v>
      </c>
      <c r="G44" s="191">
        <v>26.5</v>
      </c>
      <c r="H44" s="191">
        <v>26.2</v>
      </c>
      <c r="I44" s="193">
        <v>25.4</v>
      </c>
      <c r="J44" s="193">
        <v>24.3</v>
      </c>
      <c r="K44" s="195">
        <v>28.8</v>
      </c>
      <c r="L44" s="195">
        <v>26.3</v>
      </c>
      <c r="N44" s="333"/>
      <c r="O44" s="333"/>
      <c r="P44" s="333"/>
      <c r="Q44" s="333"/>
    </row>
    <row r="45" spans="1:17" ht="11.25" customHeight="1">
      <c r="A45" s="173" t="s">
        <v>147</v>
      </c>
      <c r="B45" s="194">
        <v>4.3</v>
      </c>
      <c r="C45" s="191">
        <v>4.2</v>
      </c>
      <c r="D45" s="191">
        <v>4.5</v>
      </c>
      <c r="E45" s="193">
        <v>4.3</v>
      </c>
      <c r="F45" s="194">
        <v>3.9</v>
      </c>
      <c r="G45" s="191">
        <v>3.9</v>
      </c>
      <c r="H45" s="191">
        <v>3.9</v>
      </c>
      <c r="I45" s="193">
        <v>4.2</v>
      </c>
      <c r="J45" s="193">
        <v>5.4</v>
      </c>
      <c r="K45" s="195">
        <v>4.3</v>
      </c>
      <c r="L45" s="195">
        <v>4</v>
      </c>
      <c r="N45" s="333"/>
      <c r="O45" s="333"/>
      <c r="P45" s="333"/>
      <c r="Q45" s="333"/>
    </row>
    <row r="46" spans="1:17" ht="11.25" customHeight="1">
      <c r="A46" s="173" t="s">
        <v>135</v>
      </c>
      <c r="B46" s="161">
        <v>28.000000000000004</v>
      </c>
      <c r="C46" s="153">
        <v>27</v>
      </c>
      <c r="D46" s="159">
        <v>28.999999999999996</v>
      </c>
      <c r="E46" s="160">
        <v>27</v>
      </c>
      <c r="F46" s="161">
        <v>23</v>
      </c>
      <c r="G46" s="159">
        <v>26</v>
      </c>
      <c r="H46" s="159">
        <v>32</v>
      </c>
      <c r="I46" s="160">
        <v>93</v>
      </c>
      <c r="J46" s="160">
        <v>34</v>
      </c>
      <c r="K46" s="162">
        <v>28.000000000000004</v>
      </c>
      <c r="L46" s="162">
        <v>43</v>
      </c>
      <c r="N46" s="333"/>
      <c r="O46" s="333"/>
      <c r="P46" s="333"/>
      <c r="Q46" s="333"/>
    </row>
    <row r="47" spans="1:17" ht="11.25" customHeight="1">
      <c r="A47" s="184" t="s">
        <v>25</v>
      </c>
      <c r="B47" s="161"/>
      <c r="C47" s="159"/>
      <c r="D47" s="159"/>
      <c r="E47" s="160"/>
      <c r="F47" s="161"/>
      <c r="G47" s="159"/>
      <c r="H47" s="159"/>
      <c r="I47" s="160"/>
      <c r="J47" s="160"/>
      <c r="K47" s="162"/>
      <c r="L47" s="162"/>
      <c r="P47" s="178"/>
    </row>
    <row r="48" spans="1:17" ht="11.25" customHeight="1">
      <c r="A48" s="173" t="s">
        <v>128</v>
      </c>
      <c r="B48" s="161">
        <v>1054</v>
      </c>
      <c r="C48" s="159">
        <v>1050</v>
      </c>
      <c r="D48" s="159">
        <v>1075</v>
      </c>
      <c r="E48" s="160">
        <v>1070</v>
      </c>
      <c r="F48" s="161">
        <v>1066</v>
      </c>
      <c r="G48" s="159">
        <v>1069</v>
      </c>
      <c r="H48" s="159">
        <v>1087</v>
      </c>
      <c r="I48" s="160">
        <v>1083</v>
      </c>
      <c r="J48" s="160">
        <v>1080</v>
      </c>
      <c r="K48" s="162">
        <v>1070</v>
      </c>
      <c r="L48" s="162">
        <v>1083</v>
      </c>
      <c r="N48" s="333"/>
      <c r="O48" s="333"/>
      <c r="P48" s="333"/>
      <c r="Q48" s="333"/>
    </row>
    <row r="49" spans="1:17" ht="11.25" customHeight="1">
      <c r="A49" s="173" t="s">
        <v>130</v>
      </c>
      <c r="B49" s="161">
        <v>378</v>
      </c>
      <c r="C49" s="159">
        <v>378</v>
      </c>
      <c r="D49" s="159">
        <v>390</v>
      </c>
      <c r="E49" s="160">
        <v>362</v>
      </c>
      <c r="F49" s="161">
        <v>350</v>
      </c>
      <c r="G49" s="159">
        <v>345</v>
      </c>
      <c r="H49" s="159">
        <v>352</v>
      </c>
      <c r="I49" s="160">
        <v>328</v>
      </c>
      <c r="J49" s="160">
        <v>307</v>
      </c>
      <c r="K49" s="162">
        <v>362</v>
      </c>
      <c r="L49" s="162">
        <v>328</v>
      </c>
      <c r="N49" s="333"/>
      <c r="O49" s="333"/>
      <c r="P49" s="333"/>
      <c r="Q49" s="333"/>
    </row>
    <row r="50" spans="1:17" s="200" customFormat="1" ht="11.25" customHeight="1">
      <c r="A50" s="173" t="s">
        <v>131</v>
      </c>
      <c r="B50" s="161">
        <v>216</v>
      </c>
      <c r="C50" s="159">
        <v>229</v>
      </c>
      <c r="D50" s="159">
        <v>246</v>
      </c>
      <c r="E50" s="160">
        <v>268</v>
      </c>
      <c r="F50" s="161">
        <v>279</v>
      </c>
      <c r="G50" s="159">
        <v>303</v>
      </c>
      <c r="H50" s="159">
        <v>305</v>
      </c>
      <c r="I50" s="160">
        <v>305</v>
      </c>
      <c r="J50" s="160">
        <v>300</v>
      </c>
      <c r="K50" s="162">
        <v>240</v>
      </c>
      <c r="L50" s="162">
        <v>298</v>
      </c>
      <c r="N50" s="333"/>
      <c r="O50" s="333"/>
      <c r="P50" s="333"/>
      <c r="Q50" s="333"/>
    </row>
    <row r="51" spans="1:17" ht="11.25" customHeight="1">
      <c r="A51" s="173" t="s">
        <v>136</v>
      </c>
      <c r="B51" s="194">
        <v>10.7</v>
      </c>
      <c r="C51" s="191">
        <v>11.3</v>
      </c>
      <c r="D51" s="191">
        <v>11</v>
      </c>
      <c r="E51" s="193">
        <v>10.6</v>
      </c>
      <c r="F51" s="194">
        <v>10.4</v>
      </c>
      <c r="G51" s="191">
        <v>9.8000000000000007</v>
      </c>
      <c r="H51" s="191">
        <v>9.9</v>
      </c>
      <c r="I51" s="193">
        <v>10</v>
      </c>
      <c r="J51" s="193">
        <v>9.6999999999999993</v>
      </c>
      <c r="K51" s="195">
        <v>10.9</v>
      </c>
      <c r="L51" s="195">
        <v>10</v>
      </c>
      <c r="N51" s="333"/>
      <c r="O51" s="333"/>
      <c r="P51" s="333"/>
      <c r="Q51" s="333"/>
    </row>
    <row r="52" spans="1:17" s="200" customFormat="1" ht="11.25" customHeight="1">
      <c r="A52" s="173" t="s">
        <v>137</v>
      </c>
      <c r="B52" s="194">
        <v>14.5</v>
      </c>
      <c r="C52" s="191">
        <v>15.1</v>
      </c>
      <c r="D52" s="191">
        <v>14.6</v>
      </c>
      <c r="E52" s="193">
        <v>13.9</v>
      </c>
      <c r="F52" s="194">
        <v>13.5</v>
      </c>
      <c r="G52" s="191">
        <v>12.5</v>
      </c>
      <c r="H52" s="191">
        <v>12.6</v>
      </c>
      <c r="I52" s="193">
        <v>12.5</v>
      </c>
      <c r="J52" s="193">
        <v>12.1</v>
      </c>
      <c r="K52" s="195">
        <v>14.5</v>
      </c>
      <c r="L52" s="195">
        <v>12.8</v>
      </c>
      <c r="N52" s="333"/>
      <c r="O52" s="333"/>
      <c r="P52" s="333"/>
      <c r="Q52" s="333"/>
    </row>
    <row r="53" spans="1:17" s="200" customFormat="1" ht="11.25" customHeight="1">
      <c r="A53" s="173" t="s">
        <v>138</v>
      </c>
      <c r="B53" s="194">
        <v>4.5</v>
      </c>
      <c r="C53" s="191">
        <v>4.9000000000000004</v>
      </c>
      <c r="D53" s="191">
        <v>5.2</v>
      </c>
      <c r="E53" s="193">
        <v>4.9000000000000004</v>
      </c>
      <c r="F53" s="194">
        <v>4.8</v>
      </c>
      <c r="G53" s="191">
        <v>4.5999999999999996</v>
      </c>
      <c r="H53" s="191">
        <v>4.8</v>
      </c>
      <c r="I53" s="193">
        <v>5</v>
      </c>
      <c r="J53" s="193">
        <v>4.5</v>
      </c>
      <c r="K53" s="195">
        <v>4.9000000000000004</v>
      </c>
      <c r="L53" s="195">
        <v>4.8</v>
      </c>
      <c r="N53" s="333"/>
      <c r="O53" s="333"/>
      <c r="P53" s="333"/>
      <c r="Q53" s="333"/>
    </row>
    <row r="54" spans="1:17" s="200" customFormat="1" ht="11.25" customHeight="1">
      <c r="A54" s="173" t="s">
        <v>135</v>
      </c>
      <c r="B54" s="161">
        <v>43</v>
      </c>
      <c r="C54" s="159">
        <v>37</v>
      </c>
      <c r="D54" s="159">
        <v>39</v>
      </c>
      <c r="E54" s="160">
        <v>43</v>
      </c>
      <c r="F54" s="161">
        <v>38</v>
      </c>
      <c r="G54" s="159">
        <v>34</v>
      </c>
      <c r="H54" s="159">
        <v>45</v>
      </c>
      <c r="I54" s="160">
        <v>42</v>
      </c>
      <c r="J54" s="160">
        <v>43</v>
      </c>
      <c r="K54" s="162">
        <v>41</v>
      </c>
      <c r="L54" s="162">
        <v>40</v>
      </c>
      <c r="N54" s="333"/>
      <c r="O54" s="333"/>
      <c r="P54" s="333"/>
      <c r="Q54" s="333"/>
    </row>
    <row r="55" spans="1:17" ht="11.25" customHeight="1">
      <c r="A55" s="184" t="s">
        <v>24</v>
      </c>
      <c r="B55" s="161"/>
      <c r="C55" s="159"/>
      <c r="D55" s="159"/>
      <c r="E55" s="160"/>
      <c r="F55" s="161"/>
      <c r="G55" s="159"/>
      <c r="H55" s="159"/>
      <c r="I55" s="160"/>
      <c r="J55" s="160"/>
      <c r="K55" s="162"/>
      <c r="L55" s="162"/>
      <c r="P55" s="178"/>
    </row>
    <row r="56" spans="1:17" ht="11.25" customHeight="1">
      <c r="A56" s="173" t="s">
        <v>128</v>
      </c>
      <c r="B56" s="161">
        <v>804</v>
      </c>
      <c r="C56" s="159">
        <v>802</v>
      </c>
      <c r="D56" s="159">
        <v>803</v>
      </c>
      <c r="E56" s="160">
        <v>868</v>
      </c>
      <c r="F56" s="161">
        <v>875</v>
      </c>
      <c r="G56" s="159">
        <v>873</v>
      </c>
      <c r="H56" s="159">
        <v>844</v>
      </c>
      <c r="I56" s="160">
        <v>865</v>
      </c>
      <c r="J56" s="160">
        <v>877</v>
      </c>
      <c r="K56" s="162">
        <v>868</v>
      </c>
      <c r="L56" s="162">
        <v>865</v>
      </c>
      <c r="N56" s="333"/>
      <c r="O56" s="333"/>
      <c r="P56" s="333"/>
      <c r="Q56" s="333"/>
    </row>
    <row r="57" spans="1:17" ht="11.25" customHeight="1">
      <c r="A57" s="173" t="s">
        <v>130</v>
      </c>
      <c r="B57" s="161">
        <v>256</v>
      </c>
      <c r="C57" s="159">
        <v>240</v>
      </c>
      <c r="D57" s="159">
        <v>225</v>
      </c>
      <c r="E57" s="160">
        <v>271</v>
      </c>
      <c r="F57" s="161">
        <v>256</v>
      </c>
      <c r="G57" s="159">
        <v>225</v>
      </c>
      <c r="H57" s="159">
        <v>178</v>
      </c>
      <c r="I57" s="160">
        <v>180</v>
      </c>
      <c r="J57" s="160">
        <v>170</v>
      </c>
      <c r="K57" s="162">
        <v>271</v>
      </c>
      <c r="L57" s="162">
        <v>180</v>
      </c>
      <c r="N57" s="333"/>
      <c r="O57" s="333"/>
      <c r="P57" s="333"/>
      <c r="Q57" s="333"/>
    </row>
    <row r="58" spans="1:17" s="200" customFormat="1" ht="11.25" customHeight="1">
      <c r="A58" s="173" t="s">
        <v>131</v>
      </c>
      <c r="B58" s="161">
        <v>169</v>
      </c>
      <c r="C58" s="159">
        <v>184</v>
      </c>
      <c r="D58" s="159">
        <v>188</v>
      </c>
      <c r="E58" s="160">
        <v>187</v>
      </c>
      <c r="F58" s="161">
        <v>169</v>
      </c>
      <c r="G58" s="159">
        <v>189</v>
      </c>
      <c r="H58" s="159">
        <v>203</v>
      </c>
      <c r="I58" s="160">
        <v>201</v>
      </c>
      <c r="J58" s="160">
        <v>197</v>
      </c>
      <c r="K58" s="162">
        <v>182</v>
      </c>
      <c r="L58" s="162">
        <v>190</v>
      </c>
      <c r="N58" s="333"/>
      <c r="O58" s="333"/>
      <c r="P58" s="333"/>
      <c r="Q58" s="333"/>
    </row>
    <row r="59" spans="1:17" ht="11.25" customHeight="1">
      <c r="A59" s="173" t="s">
        <v>136</v>
      </c>
      <c r="B59" s="190">
        <v>12.2</v>
      </c>
      <c r="C59" s="191">
        <v>12.7</v>
      </c>
      <c r="D59" s="188">
        <v>12.3</v>
      </c>
      <c r="E59" s="189">
        <v>12</v>
      </c>
      <c r="F59" s="190">
        <v>8.4</v>
      </c>
      <c r="G59" s="188">
        <v>8.8000000000000007</v>
      </c>
      <c r="H59" s="188">
        <v>9.1999999999999993</v>
      </c>
      <c r="I59" s="189">
        <v>9.3000000000000007</v>
      </c>
      <c r="J59" s="189">
        <v>9.1999999999999993</v>
      </c>
      <c r="K59" s="192">
        <v>12.3</v>
      </c>
      <c r="L59" s="192">
        <v>8.9</v>
      </c>
      <c r="N59" s="333"/>
      <c r="O59" s="333"/>
      <c r="P59" s="333"/>
      <c r="Q59" s="333"/>
    </row>
    <row r="60" spans="1:17" s="200" customFormat="1" ht="11.25" customHeight="1">
      <c r="A60" s="173" t="s">
        <v>137</v>
      </c>
      <c r="B60" s="194">
        <v>16.899999999999999</v>
      </c>
      <c r="C60" s="191">
        <v>17.2</v>
      </c>
      <c r="D60" s="191">
        <v>16.2</v>
      </c>
      <c r="E60" s="193">
        <v>15.8</v>
      </c>
      <c r="F60" s="194">
        <v>11.7</v>
      </c>
      <c r="G60" s="191">
        <v>11.8</v>
      </c>
      <c r="H60" s="191">
        <v>11.5</v>
      </c>
      <c r="I60" s="193">
        <v>11.4</v>
      </c>
      <c r="J60" s="193">
        <v>11.2</v>
      </c>
      <c r="K60" s="195">
        <v>16.5</v>
      </c>
      <c r="L60" s="195">
        <v>11.6</v>
      </c>
      <c r="N60" s="333"/>
      <c r="O60" s="333"/>
      <c r="P60" s="333"/>
      <c r="Q60" s="333"/>
    </row>
    <row r="61" spans="1:17" s="200" customFormat="1" ht="11.25" customHeight="1">
      <c r="A61" s="173" t="s">
        <v>138</v>
      </c>
      <c r="B61" s="194">
        <v>3</v>
      </c>
      <c r="C61" s="191">
        <v>3.2</v>
      </c>
      <c r="D61" s="191">
        <v>3.3</v>
      </c>
      <c r="E61" s="193">
        <v>3.6</v>
      </c>
      <c r="F61" s="194">
        <v>1.6</v>
      </c>
      <c r="G61" s="191">
        <v>1.7</v>
      </c>
      <c r="H61" s="191">
        <v>2.4</v>
      </c>
      <c r="I61" s="193">
        <v>2.4</v>
      </c>
      <c r="J61" s="193">
        <v>2.4</v>
      </c>
      <c r="K61" s="195">
        <v>3.3</v>
      </c>
      <c r="L61" s="195">
        <v>2</v>
      </c>
      <c r="N61" s="333"/>
      <c r="O61" s="333"/>
      <c r="P61" s="333"/>
      <c r="Q61" s="333"/>
    </row>
    <row r="62" spans="1:17" s="200" customFormat="1" ht="11.25" customHeight="1">
      <c r="A62" s="173" t="s">
        <v>135</v>
      </c>
      <c r="B62" s="161">
        <v>36</v>
      </c>
      <c r="C62" s="153">
        <v>41</v>
      </c>
      <c r="D62" s="159">
        <v>55.000000000000007</v>
      </c>
      <c r="E62" s="160">
        <v>32</v>
      </c>
      <c r="F62" s="161">
        <v>36</v>
      </c>
      <c r="G62" s="159">
        <v>42</v>
      </c>
      <c r="H62" s="159">
        <v>54</v>
      </c>
      <c r="I62" s="160">
        <v>33</v>
      </c>
      <c r="J62" s="160">
        <v>28.999999999999996</v>
      </c>
      <c r="K62" s="162">
        <v>41</v>
      </c>
      <c r="L62" s="162">
        <v>41</v>
      </c>
      <c r="N62" s="333"/>
      <c r="O62" s="333"/>
      <c r="P62" s="333"/>
      <c r="Q62" s="333"/>
    </row>
    <row r="63" spans="1:17" ht="11.25" customHeight="1">
      <c r="A63" s="184" t="s">
        <v>40</v>
      </c>
      <c r="B63" s="161"/>
      <c r="C63" s="159"/>
      <c r="D63" s="159"/>
      <c r="E63" s="160"/>
      <c r="F63" s="161"/>
      <c r="G63" s="159"/>
      <c r="H63" s="159"/>
      <c r="I63" s="160"/>
      <c r="J63" s="160"/>
      <c r="K63" s="162"/>
      <c r="L63" s="162"/>
      <c r="P63" s="178"/>
    </row>
    <row r="64" spans="1:17" ht="11.25" customHeight="1">
      <c r="A64" s="173" t="s">
        <v>128</v>
      </c>
      <c r="B64" s="155">
        <v>3150</v>
      </c>
      <c r="C64" s="153">
        <v>3250</v>
      </c>
      <c r="D64" s="153">
        <v>3514</v>
      </c>
      <c r="E64" s="154">
        <v>3707</v>
      </c>
      <c r="F64" s="155">
        <v>3727</v>
      </c>
      <c r="G64" s="153">
        <v>3819</v>
      </c>
      <c r="H64" s="153">
        <v>3826</v>
      </c>
      <c r="I64" s="154">
        <v>3889</v>
      </c>
      <c r="J64" s="154">
        <v>4017</v>
      </c>
      <c r="K64" s="156">
        <v>3707</v>
      </c>
      <c r="L64" s="156">
        <v>3889</v>
      </c>
      <c r="N64" s="333"/>
      <c r="O64" s="333"/>
      <c r="P64" s="333"/>
      <c r="Q64" s="333"/>
    </row>
    <row r="65" spans="1:17" ht="11.25" customHeight="1">
      <c r="A65" s="173" t="s">
        <v>130</v>
      </c>
      <c r="B65" s="155">
        <v>1491</v>
      </c>
      <c r="C65" s="153">
        <v>1510</v>
      </c>
      <c r="D65" s="153">
        <v>1580</v>
      </c>
      <c r="E65" s="154">
        <v>1706</v>
      </c>
      <c r="F65" s="155">
        <v>1680</v>
      </c>
      <c r="G65" s="153">
        <v>1756</v>
      </c>
      <c r="H65" s="153">
        <v>1729</v>
      </c>
      <c r="I65" s="154">
        <v>1752</v>
      </c>
      <c r="J65" s="154">
        <v>1843</v>
      </c>
      <c r="K65" s="156">
        <v>1706</v>
      </c>
      <c r="L65" s="156">
        <v>1752</v>
      </c>
      <c r="N65" s="333"/>
      <c r="O65" s="333"/>
      <c r="P65" s="333"/>
      <c r="Q65" s="333"/>
    </row>
    <row r="66" spans="1:17" s="200" customFormat="1" ht="11.25" customHeight="1">
      <c r="A66" s="173" t="s">
        <v>131</v>
      </c>
      <c r="B66" s="161">
        <v>137</v>
      </c>
      <c r="C66" s="159">
        <v>139</v>
      </c>
      <c r="D66" s="159">
        <v>156</v>
      </c>
      <c r="E66" s="160">
        <v>152</v>
      </c>
      <c r="F66" s="161">
        <v>149</v>
      </c>
      <c r="G66" s="159">
        <v>160</v>
      </c>
      <c r="H66" s="159">
        <v>167</v>
      </c>
      <c r="I66" s="160">
        <v>178</v>
      </c>
      <c r="J66" s="160">
        <v>183</v>
      </c>
      <c r="K66" s="162">
        <v>146</v>
      </c>
      <c r="L66" s="162">
        <v>163</v>
      </c>
      <c r="N66" s="333"/>
      <c r="O66" s="333"/>
      <c r="P66" s="333"/>
      <c r="Q66" s="333"/>
    </row>
    <row r="67" spans="1:17" s="200" customFormat="1" ht="11.25" customHeight="1">
      <c r="A67" s="173" t="s">
        <v>136</v>
      </c>
      <c r="B67" s="190">
        <v>17.600000000000001</v>
      </c>
      <c r="C67" s="191">
        <v>17.3</v>
      </c>
      <c r="D67" s="188">
        <v>17.5</v>
      </c>
      <c r="E67" s="189">
        <v>15.9</v>
      </c>
      <c r="F67" s="190">
        <v>15.1</v>
      </c>
      <c r="G67" s="188">
        <v>15.3</v>
      </c>
      <c r="H67" s="188">
        <v>14.4</v>
      </c>
      <c r="I67" s="189">
        <v>13.8</v>
      </c>
      <c r="J67" s="189">
        <v>13.3</v>
      </c>
      <c r="K67" s="192">
        <v>17.100000000000001</v>
      </c>
      <c r="L67" s="192">
        <v>14.7</v>
      </c>
      <c r="N67" s="333"/>
      <c r="O67" s="333"/>
      <c r="P67" s="333"/>
      <c r="Q67" s="333"/>
    </row>
    <row r="68" spans="1:17" s="200" customFormat="1" ht="11.25" customHeight="1">
      <c r="A68" s="173" t="s">
        <v>137</v>
      </c>
      <c r="B68" s="194">
        <v>24.4</v>
      </c>
      <c r="C68" s="191">
        <v>24.3</v>
      </c>
      <c r="D68" s="191">
        <v>24.3</v>
      </c>
      <c r="E68" s="193">
        <v>22.9</v>
      </c>
      <c r="F68" s="194">
        <v>21.8</v>
      </c>
      <c r="G68" s="191">
        <v>22.4</v>
      </c>
      <c r="H68" s="191">
        <v>21.2</v>
      </c>
      <c r="I68" s="193">
        <v>20.5</v>
      </c>
      <c r="J68" s="193">
        <v>18.8</v>
      </c>
      <c r="K68" s="195">
        <v>24</v>
      </c>
      <c r="L68" s="195">
        <v>21.5</v>
      </c>
      <c r="N68" s="333"/>
      <c r="O68" s="333"/>
      <c r="P68" s="333"/>
      <c r="Q68" s="333"/>
    </row>
    <row r="69" spans="1:17" s="200" customFormat="1" ht="11.25" customHeight="1">
      <c r="A69" s="173" t="s">
        <v>138</v>
      </c>
      <c r="B69" s="194">
        <v>9.8000000000000007</v>
      </c>
      <c r="C69" s="191">
        <v>9.3000000000000007</v>
      </c>
      <c r="D69" s="191">
        <v>9.1</v>
      </c>
      <c r="E69" s="193">
        <v>7.6</v>
      </c>
      <c r="F69" s="194">
        <v>7.2</v>
      </c>
      <c r="G69" s="191">
        <v>6.9</v>
      </c>
      <c r="H69" s="191">
        <v>6.3</v>
      </c>
      <c r="I69" s="193">
        <v>5.7</v>
      </c>
      <c r="J69" s="193">
        <v>6.6</v>
      </c>
      <c r="K69" s="195">
        <v>9</v>
      </c>
      <c r="L69" s="195">
        <v>6.5</v>
      </c>
      <c r="N69" s="333"/>
      <c r="O69" s="333"/>
      <c r="P69" s="333"/>
      <c r="Q69" s="333"/>
    </row>
    <row r="70" spans="1:17" s="200" customFormat="1" ht="11.25" customHeight="1">
      <c r="A70" s="378" t="s">
        <v>135</v>
      </c>
      <c r="B70" s="207">
        <v>39</v>
      </c>
      <c r="C70" s="163">
        <v>34</v>
      </c>
      <c r="D70" s="205">
        <v>31</v>
      </c>
      <c r="E70" s="206">
        <v>21</v>
      </c>
      <c r="F70" s="207">
        <v>44</v>
      </c>
      <c r="G70" s="205">
        <v>25</v>
      </c>
      <c r="H70" s="205">
        <v>41</v>
      </c>
      <c r="I70" s="206">
        <v>35</v>
      </c>
      <c r="J70" s="206">
        <v>28.000000000000004</v>
      </c>
      <c r="K70" s="208">
        <v>31</v>
      </c>
      <c r="L70" s="208">
        <v>36</v>
      </c>
      <c r="N70" s="333"/>
      <c r="O70" s="333"/>
      <c r="P70" s="333"/>
      <c r="Q70" s="333"/>
    </row>
    <row r="71" spans="1:17" ht="11.25" customHeight="1">
      <c r="A71" s="379" t="s">
        <v>148</v>
      </c>
    </row>
    <row r="72" spans="1:17" ht="11.25" customHeight="1">
      <c r="A72" s="379" t="s">
        <v>149</v>
      </c>
    </row>
    <row r="73" spans="1:17" ht="11.25" customHeight="1">
      <c r="A73" s="379" t="s">
        <v>150</v>
      </c>
    </row>
    <row r="74" spans="1:17" ht="11.25" customHeight="1">
      <c r="B74" s="209"/>
      <c r="C74" s="209"/>
      <c r="D74" s="209"/>
      <c r="E74" s="209"/>
      <c r="F74" s="209"/>
      <c r="G74" s="209"/>
      <c r="H74" s="209"/>
      <c r="I74" s="209"/>
      <c r="J74" s="209"/>
      <c r="K74" s="166"/>
      <c r="L74" s="166"/>
    </row>
    <row r="75" spans="1:17" ht="15" customHeight="1">
      <c r="A75" s="372" t="s">
        <v>127</v>
      </c>
      <c r="B75" s="494">
        <v>2012</v>
      </c>
      <c r="C75" s="494"/>
      <c r="D75" s="494"/>
      <c r="E75" s="495"/>
      <c r="F75" s="490">
        <v>2013</v>
      </c>
      <c r="G75" s="491"/>
      <c r="H75" s="491"/>
      <c r="I75" s="492"/>
      <c r="J75" s="477">
        <v>2014</v>
      </c>
      <c r="K75" s="373">
        <v>2012</v>
      </c>
      <c r="L75" s="373">
        <v>2013</v>
      </c>
    </row>
    <row r="76" spans="1:17" ht="15" customHeight="1">
      <c r="A76" s="374" t="s">
        <v>73</v>
      </c>
      <c r="B76" s="305" t="s">
        <v>5</v>
      </c>
      <c r="C76" s="305" t="s">
        <v>4</v>
      </c>
      <c r="D76" s="305" t="s">
        <v>3</v>
      </c>
      <c r="E76" s="305" t="s">
        <v>2</v>
      </c>
      <c r="F76" s="307" t="s">
        <v>5</v>
      </c>
      <c r="G76" s="305" t="s">
        <v>4</v>
      </c>
      <c r="H76" s="305" t="s">
        <v>3</v>
      </c>
      <c r="I76" s="306" t="s">
        <v>2</v>
      </c>
      <c r="J76" s="306" t="s">
        <v>5</v>
      </c>
      <c r="K76" s="308" t="s">
        <v>6</v>
      </c>
      <c r="L76" s="308" t="s">
        <v>6</v>
      </c>
      <c r="O76" s="152"/>
      <c r="P76" s="152"/>
    </row>
    <row r="77" spans="1:17" ht="11.25" customHeight="1">
      <c r="A77" s="375" t="s">
        <v>35</v>
      </c>
      <c r="B77" s="169"/>
      <c r="C77" s="157"/>
      <c r="D77" s="157"/>
      <c r="E77" s="157"/>
      <c r="F77" s="169"/>
      <c r="G77" s="157"/>
      <c r="H77" s="157"/>
      <c r="I77" s="168"/>
      <c r="J77" s="168"/>
      <c r="K77" s="170"/>
      <c r="L77" s="170"/>
    </row>
    <row r="78" spans="1:17" ht="11.25" customHeight="1">
      <c r="A78" s="158" t="s">
        <v>151</v>
      </c>
      <c r="B78" s="161">
        <v>2493</v>
      </c>
      <c r="C78" s="159">
        <v>2495</v>
      </c>
      <c r="D78" s="159">
        <v>2507</v>
      </c>
      <c r="E78" s="159">
        <v>2532</v>
      </c>
      <c r="F78" s="161">
        <v>2375</v>
      </c>
      <c r="G78" s="159">
        <v>2394</v>
      </c>
      <c r="H78" s="159">
        <v>2434</v>
      </c>
      <c r="I78" s="160">
        <v>2474</v>
      </c>
      <c r="J78" s="160">
        <v>2504</v>
      </c>
      <c r="K78" s="162">
        <v>2532</v>
      </c>
      <c r="L78" s="162">
        <v>2474</v>
      </c>
      <c r="N78" s="333"/>
      <c r="O78" s="333"/>
      <c r="P78" s="333"/>
      <c r="Q78" s="333"/>
    </row>
    <row r="79" spans="1:17" ht="11.25" customHeight="1">
      <c r="A79" s="158" t="s">
        <v>152</v>
      </c>
      <c r="B79" s="161">
        <v>3940</v>
      </c>
      <c r="C79" s="159">
        <v>3819</v>
      </c>
      <c r="D79" s="159">
        <v>3708</v>
      </c>
      <c r="E79" s="159">
        <v>3594</v>
      </c>
      <c r="F79" s="161">
        <v>3462</v>
      </c>
      <c r="G79" s="159">
        <v>3355</v>
      </c>
      <c r="H79" s="159">
        <v>3250</v>
      </c>
      <c r="I79" s="160">
        <v>3149</v>
      </c>
      <c r="J79" s="160">
        <v>3031</v>
      </c>
      <c r="K79" s="162">
        <v>3594</v>
      </c>
      <c r="L79" s="162">
        <v>3149</v>
      </c>
      <c r="N79" s="333"/>
      <c r="O79" s="333"/>
      <c r="P79" s="333"/>
      <c r="Q79" s="333"/>
    </row>
    <row r="80" spans="1:17" ht="11.25" customHeight="1">
      <c r="A80" s="158" t="s">
        <v>153</v>
      </c>
      <c r="B80" s="161">
        <v>577</v>
      </c>
      <c r="C80" s="159">
        <v>606</v>
      </c>
      <c r="D80" s="159">
        <v>643</v>
      </c>
      <c r="E80" s="159">
        <v>675</v>
      </c>
      <c r="F80" s="161">
        <v>680</v>
      </c>
      <c r="G80" s="159">
        <v>710</v>
      </c>
      <c r="H80" s="159">
        <v>745</v>
      </c>
      <c r="I80" s="160">
        <v>769</v>
      </c>
      <c r="J80" s="160">
        <v>805</v>
      </c>
      <c r="K80" s="162">
        <v>675</v>
      </c>
      <c r="L80" s="162">
        <v>769</v>
      </c>
      <c r="N80" s="333"/>
      <c r="O80" s="333"/>
      <c r="P80" s="333"/>
      <c r="Q80" s="333"/>
    </row>
    <row r="81" spans="1:17" s="172" customFormat="1" ht="11.25" customHeight="1">
      <c r="A81" s="171" t="s">
        <v>154</v>
      </c>
      <c r="B81" s="159">
        <v>1218</v>
      </c>
      <c r="C81" s="159">
        <v>1248</v>
      </c>
      <c r="D81" s="159">
        <v>1289</v>
      </c>
      <c r="E81" s="159">
        <v>1332</v>
      </c>
      <c r="F81" s="161">
        <v>1349</v>
      </c>
      <c r="G81" s="159">
        <v>1370</v>
      </c>
      <c r="H81" s="159">
        <v>1398</v>
      </c>
      <c r="I81" s="160">
        <v>1429</v>
      </c>
      <c r="J81" s="160">
        <v>1446</v>
      </c>
      <c r="K81" s="162">
        <v>1332</v>
      </c>
      <c r="L81" s="162">
        <v>1429</v>
      </c>
      <c r="N81" s="333"/>
      <c r="O81" s="333"/>
      <c r="P81" s="333"/>
      <c r="Q81" s="333"/>
    </row>
    <row r="82" spans="1:17" ht="11.25" customHeight="1">
      <c r="A82" s="184" t="s">
        <v>36</v>
      </c>
      <c r="B82" s="157"/>
      <c r="C82" s="157"/>
      <c r="D82" s="157"/>
      <c r="E82" s="157"/>
      <c r="F82" s="169"/>
      <c r="G82" s="157"/>
      <c r="H82" s="157"/>
      <c r="I82" s="168"/>
      <c r="J82" s="168"/>
      <c r="K82" s="170"/>
      <c r="L82" s="170"/>
    </row>
    <row r="83" spans="1:17" ht="11.25" customHeight="1">
      <c r="A83" s="173" t="s">
        <v>151</v>
      </c>
      <c r="B83" s="159">
        <v>1156</v>
      </c>
      <c r="C83" s="159">
        <v>1159</v>
      </c>
      <c r="D83" s="159">
        <v>1164</v>
      </c>
      <c r="E83" s="159">
        <v>1175</v>
      </c>
      <c r="F83" s="161">
        <v>1183</v>
      </c>
      <c r="G83" s="159">
        <v>1188</v>
      </c>
      <c r="H83" s="159">
        <v>1199</v>
      </c>
      <c r="I83" s="160">
        <v>1208</v>
      </c>
      <c r="J83" s="160">
        <v>1224</v>
      </c>
      <c r="K83" s="162">
        <v>1175</v>
      </c>
      <c r="L83" s="162">
        <v>1208</v>
      </c>
      <c r="N83" s="333"/>
      <c r="O83" s="333"/>
      <c r="P83" s="333"/>
      <c r="Q83" s="333"/>
    </row>
    <row r="84" spans="1:17" ht="11.25" customHeight="1">
      <c r="A84" s="173" t="s">
        <v>155</v>
      </c>
      <c r="B84" s="159">
        <v>336.65146160609464</v>
      </c>
      <c r="C84" s="159">
        <v>342.96898315505842</v>
      </c>
      <c r="D84" s="159">
        <v>342.80159950744195</v>
      </c>
      <c r="E84" s="159">
        <v>346.26528770007303</v>
      </c>
      <c r="F84" s="161">
        <v>347.15287234554836</v>
      </c>
      <c r="G84" s="159">
        <v>359.64135354199021</v>
      </c>
      <c r="H84" s="159">
        <v>364.9387281473978</v>
      </c>
      <c r="I84" s="160">
        <v>369.07538213174774</v>
      </c>
      <c r="J84" s="160">
        <v>371</v>
      </c>
      <c r="K84" s="162">
        <v>342.17183299216703</v>
      </c>
      <c r="L84" s="162">
        <v>360.20208404167107</v>
      </c>
      <c r="N84" s="333"/>
      <c r="O84" s="333"/>
      <c r="P84" s="333"/>
      <c r="Q84" s="333"/>
    </row>
    <row r="85" spans="1:17" ht="11.25" customHeight="1">
      <c r="A85" s="173" t="s">
        <v>152</v>
      </c>
      <c r="B85" s="159">
        <v>2656</v>
      </c>
      <c r="C85" s="159">
        <v>2573</v>
      </c>
      <c r="D85" s="159">
        <v>2494</v>
      </c>
      <c r="E85" s="159">
        <v>2415</v>
      </c>
      <c r="F85" s="161">
        <v>2315</v>
      </c>
      <c r="G85" s="159">
        <v>2237</v>
      </c>
      <c r="H85" s="159">
        <v>2174</v>
      </c>
      <c r="I85" s="160">
        <v>2089</v>
      </c>
      <c r="J85" s="160">
        <v>2008</v>
      </c>
      <c r="K85" s="162">
        <v>2415</v>
      </c>
      <c r="L85" s="162">
        <v>2089</v>
      </c>
      <c r="N85" s="333"/>
      <c r="O85" s="333"/>
      <c r="P85" s="333"/>
      <c r="Q85" s="333"/>
    </row>
    <row r="86" spans="1:17" ht="11.25" customHeight="1">
      <c r="A86" s="173" t="s">
        <v>156</v>
      </c>
      <c r="B86" s="159">
        <v>2064</v>
      </c>
      <c r="C86" s="159">
        <v>1998</v>
      </c>
      <c r="D86" s="159">
        <v>1931</v>
      </c>
      <c r="E86" s="159">
        <v>1860</v>
      </c>
      <c r="F86" s="161">
        <v>1795</v>
      </c>
      <c r="G86" s="159">
        <v>1737</v>
      </c>
      <c r="H86" s="159">
        <v>1682</v>
      </c>
      <c r="I86" s="160">
        <v>1611</v>
      </c>
      <c r="J86" s="160">
        <v>1545</v>
      </c>
      <c r="K86" s="162">
        <v>1860</v>
      </c>
      <c r="L86" s="162">
        <v>1611</v>
      </c>
      <c r="N86" s="333"/>
      <c r="O86" s="333"/>
      <c r="P86" s="333"/>
      <c r="Q86" s="333"/>
    </row>
    <row r="87" spans="1:17" ht="11.25" customHeight="1">
      <c r="A87" s="173" t="s">
        <v>157</v>
      </c>
      <c r="B87" s="159">
        <v>2427.3380000000002</v>
      </c>
      <c r="C87" s="159">
        <v>2184</v>
      </c>
      <c r="D87" s="159">
        <v>1960</v>
      </c>
      <c r="E87" s="159">
        <v>2151</v>
      </c>
      <c r="F87" s="161">
        <v>2051</v>
      </c>
      <c r="G87" s="159">
        <v>1896</v>
      </c>
      <c r="H87" s="159">
        <v>1731</v>
      </c>
      <c r="I87" s="160">
        <v>1845</v>
      </c>
      <c r="J87" s="160">
        <v>1866</v>
      </c>
      <c r="K87" s="162">
        <v>8722</v>
      </c>
      <c r="L87" s="162">
        <v>7523</v>
      </c>
      <c r="N87" s="333"/>
      <c r="O87" s="333"/>
      <c r="P87" s="333"/>
      <c r="Q87" s="333"/>
    </row>
    <row r="88" spans="1:17" ht="11.25" customHeight="1">
      <c r="A88" s="173" t="s">
        <v>153</v>
      </c>
      <c r="B88" s="159">
        <v>417</v>
      </c>
      <c r="C88" s="159">
        <v>438</v>
      </c>
      <c r="D88" s="159">
        <v>464</v>
      </c>
      <c r="E88" s="159">
        <v>487</v>
      </c>
      <c r="F88" s="161">
        <v>513</v>
      </c>
      <c r="G88" s="159">
        <v>533</v>
      </c>
      <c r="H88" s="159">
        <v>560</v>
      </c>
      <c r="I88" s="160">
        <v>598</v>
      </c>
      <c r="J88" s="160">
        <v>630</v>
      </c>
      <c r="K88" s="162">
        <v>487</v>
      </c>
      <c r="L88" s="162">
        <v>598</v>
      </c>
      <c r="N88" s="333"/>
      <c r="O88" s="333"/>
      <c r="P88" s="333"/>
      <c r="Q88" s="333"/>
    </row>
    <row r="89" spans="1:17" s="172" customFormat="1" ht="11.25" customHeight="1">
      <c r="A89" s="173" t="s">
        <v>158</v>
      </c>
      <c r="B89" s="159">
        <v>530</v>
      </c>
      <c r="C89" s="159">
        <v>546</v>
      </c>
      <c r="D89" s="159">
        <v>560</v>
      </c>
      <c r="E89" s="159">
        <v>580</v>
      </c>
      <c r="F89" s="161">
        <v>596</v>
      </c>
      <c r="G89" s="159">
        <v>604</v>
      </c>
      <c r="H89" s="159">
        <v>621</v>
      </c>
      <c r="I89" s="160">
        <v>641</v>
      </c>
      <c r="J89" s="160">
        <v>650</v>
      </c>
      <c r="K89" s="162">
        <v>580</v>
      </c>
      <c r="L89" s="162">
        <v>641</v>
      </c>
      <c r="N89" s="333"/>
      <c r="O89" s="333"/>
      <c r="P89" s="333"/>
      <c r="Q89" s="333"/>
    </row>
    <row r="90" spans="1:17" ht="11.25" customHeight="1">
      <c r="A90" s="173" t="s">
        <v>159</v>
      </c>
      <c r="B90" s="159">
        <v>735</v>
      </c>
      <c r="C90" s="159">
        <v>705</v>
      </c>
      <c r="D90" s="159">
        <v>677</v>
      </c>
      <c r="E90" s="159">
        <v>648</v>
      </c>
      <c r="F90" s="161">
        <v>620</v>
      </c>
      <c r="G90" s="159">
        <v>595</v>
      </c>
      <c r="H90" s="159">
        <v>573</v>
      </c>
      <c r="I90" s="160">
        <v>554</v>
      </c>
      <c r="J90" s="160">
        <v>537</v>
      </c>
      <c r="K90" s="162">
        <v>648</v>
      </c>
      <c r="L90" s="162">
        <v>554</v>
      </c>
      <c r="N90" s="333"/>
      <c r="O90" s="333"/>
      <c r="P90" s="333"/>
      <c r="Q90" s="333"/>
    </row>
    <row r="91" spans="1:17" ht="11.25" customHeight="1">
      <c r="A91" s="173" t="s">
        <v>160</v>
      </c>
      <c r="B91" s="159">
        <v>503</v>
      </c>
      <c r="C91" s="159">
        <v>487</v>
      </c>
      <c r="D91" s="159">
        <v>473</v>
      </c>
      <c r="E91" s="159">
        <v>462</v>
      </c>
      <c r="F91" s="161">
        <v>448</v>
      </c>
      <c r="G91" s="159">
        <v>432</v>
      </c>
      <c r="H91" s="159">
        <v>417</v>
      </c>
      <c r="I91" s="160">
        <v>403</v>
      </c>
      <c r="J91" s="160">
        <v>389</v>
      </c>
      <c r="K91" s="162">
        <v>462</v>
      </c>
      <c r="L91" s="162">
        <v>403</v>
      </c>
      <c r="N91" s="333"/>
      <c r="O91" s="333"/>
      <c r="P91" s="333"/>
      <c r="Q91" s="333"/>
    </row>
    <row r="92" spans="1:17" ht="11.25" customHeight="1">
      <c r="A92" s="184" t="s">
        <v>37</v>
      </c>
      <c r="B92" s="174"/>
      <c r="C92" s="174"/>
      <c r="D92" s="174"/>
      <c r="E92" s="174"/>
      <c r="F92" s="176"/>
      <c r="G92" s="174"/>
      <c r="H92" s="174"/>
      <c r="I92" s="175"/>
      <c r="J92" s="175"/>
      <c r="K92" s="177"/>
      <c r="L92" s="177"/>
    </row>
    <row r="93" spans="1:17" ht="11.25" customHeight="1">
      <c r="A93" s="173" t="s">
        <v>151</v>
      </c>
      <c r="B93" s="159">
        <v>494</v>
      </c>
      <c r="C93" s="159">
        <v>493</v>
      </c>
      <c r="D93" s="159">
        <v>496</v>
      </c>
      <c r="E93" s="159">
        <v>501</v>
      </c>
      <c r="F93" s="161">
        <v>511</v>
      </c>
      <c r="G93" s="159">
        <v>518</v>
      </c>
      <c r="H93" s="159">
        <v>520</v>
      </c>
      <c r="I93" s="160">
        <v>532</v>
      </c>
      <c r="J93" s="160">
        <v>530</v>
      </c>
      <c r="K93" s="162">
        <v>501</v>
      </c>
      <c r="L93" s="162">
        <v>532</v>
      </c>
      <c r="N93" s="333"/>
      <c r="O93" s="333"/>
      <c r="P93" s="333"/>
      <c r="Q93" s="333"/>
    </row>
    <row r="94" spans="1:17" ht="11.25" customHeight="1">
      <c r="A94" s="173" t="s">
        <v>161</v>
      </c>
      <c r="B94" s="159">
        <v>23.426186249060958</v>
      </c>
      <c r="C94" s="159">
        <v>23.6</v>
      </c>
      <c r="D94" s="159">
        <v>24.2</v>
      </c>
      <c r="E94" s="159">
        <v>23.5</v>
      </c>
      <c r="F94" s="161">
        <v>24.6</v>
      </c>
      <c r="G94" s="159">
        <v>23.2</v>
      </c>
      <c r="H94" s="159">
        <v>22.2</v>
      </c>
      <c r="I94" s="160">
        <v>22.7</v>
      </c>
      <c r="J94" s="160">
        <v>22.5</v>
      </c>
      <c r="K94" s="195">
        <v>23.7</v>
      </c>
      <c r="L94" s="195">
        <v>23.2</v>
      </c>
      <c r="N94" s="333"/>
      <c r="O94" s="333"/>
      <c r="P94" s="333"/>
      <c r="Q94" s="333"/>
    </row>
    <row r="95" spans="1:17" ht="11.25" customHeight="1">
      <c r="A95" s="173" t="s">
        <v>162</v>
      </c>
      <c r="B95" s="159">
        <v>230</v>
      </c>
      <c r="C95" s="159">
        <v>222</v>
      </c>
      <c r="D95" s="159">
        <v>212</v>
      </c>
      <c r="E95" s="159">
        <v>204</v>
      </c>
      <c r="F95" s="161">
        <v>196</v>
      </c>
      <c r="G95" s="159">
        <v>190</v>
      </c>
      <c r="H95" s="159">
        <v>182</v>
      </c>
      <c r="I95" s="160">
        <v>177</v>
      </c>
      <c r="J95" s="160">
        <v>168</v>
      </c>
      <c r="K95" s="162">
        <v>204</v>
      </c>
      <c r="L95" s="162">
        <v>177</v>
      </c>
      <c r="N95" s="333"/>
      <c r="O95" s="333"/>
      <c r="P95" s="333"/>
      <c r="Q95" s="333"/>
    </row>
    <row r="96" spans="1:17" ht="11.25" customHeight="1">
      <c r="A96" s="173" t="s">
        <v>157</v>
      </c>
      <c r="B96" s="159">
        <v>65.679000000000002</v>
      </c>
      <c r="C96" s="159">
        <v>61</v>
      </c>
      <c r="D96" s="159">
        <v>55</v>
      </c>
      <c r="E96" s="159">
        <v>58</v>
      </c>
      <c r="F96" s="161">
        <v>56</v>
      </c>
      <c r="G96" s="159">
        <v>52</v>
      </c>
      <c r="H96" s="159">
        <v>47</v>
      </c>
      <c r="I96" s="160">
        <v>49</v>
      </c>
      <c r="J96" s="160">
        <v>50</v>
      </c>
      <c r="K96" s="162">
        <v>239</v>
      </c>
      <c r="L96" s="162">
        <v>204</v>
      </c>
      <c r="N96" s="333"/>
      <c r="O96" s="333"/>
      <c r="P96" s="333"/>
      <c r="Q96" s="333"/>
    </row>
    <row r="97" spans="1:18" ht="11.25" customHeight="1">
      <c r="A97" s="173" t="s">
        <v>153</v>
      </c>
      <c r="B97" s="159" t="s">
        <v>187</v>
      </c>
      <c r="C97" s="159">
        <v>0</v>
      </c>
      <c r="D97" s="159">
        <v>0</v>
      </c>
      <c r="E97" s="159">
        <v>0</v>
      </c>
      <c r="F97" s="161">
        <v>0</v>
      </c>
      <c r="G97" s="159">
        <v>0</v>
      </c>
      <c r="H97" s="159">
        <v>0</v>
      </c>
      <c r="I97" s="160">
        <v>0</v>
      </c>
      <c r="J97" s="160">
        <v>0</v>
      </c>
      <c r="K97" s="162">
        <v>0</v>
      </c>
      <c r="L97" s="162">
        <v>0</v>
      </c>
      <c r="N97" s="333"/>
      <c r="O97" s="333"/>
      <c r="P97" s="333"/>
      <c r="Q97" s="333"/>
    </row>
    <row r="98" spans="1:18" ht="11.25" customHeight="1">
      <c r="A98" s="173" t="s">
        <v>158</v>
      </c>
      <c r="B98" s="153">
        <v>368</v>
      </c>
      <c r="C98" s="153">
        <v>376</v>
      </c>
      <c r="D98" s="153">
        <v>392</v>
      </c>
      <c r="E98" s="153">
        <v>403</v>
      </c>
      <c r="F98" s="155">
        <v>410</v>
      </c>
      <c r="G98" s="153">
        <v>421</v>
      </c>
      <c r="H98" s="153">
        <v>429</v>
      </c>
      <c r="I98" s="154">
        <v>436</v>
      </c>
      <c r="J98" s="154">
        <v>441</v>
      </c>
      <c r="K98" s="156">
        <v>403</v>
      </c>
      <c r="L98" s="156">
        <v>436</v>
      </c>
      <c r="N98" s="333"/>
      <c r="O98" s="333"/>
      <c r="P98" s="333"/>
      <c r="Q98" s="333"/>
    </row>
    <row r="99" spans="1:18" ht="11.25" customHeight="1">
      <c r="A99" s="173" t="s">
        <v>160</v>
      </c>
      <c r="B99" s="159">
        <v>87</v>
      </c>
      <c r="C99" s="159">
        <v>86</v>
      </c>
      <c r="D99" s="159">
        <v>85</v>
      </c>
      <c r="E99" s="159">
        <v>83</v>
      </c>
      <c r="F99" s="161">
        <v>80</v>
      </c>
      <c r="G99" s="159">
        <v>79</v>
      </c>
      <c r="H99" s="159">
        <v>75</v>
      </c>
      <c r="I99" s="160">
        <v>73</v>
      </c>
      <c r="J99" s="160">
        <v>72</v>
      </c>
      <c r="K99" s="162">
        <v>83</v>
      </c>
      <c r="L99" s="162">
        <v>73</v>
      </c>
      <c r="N99" s="333"/>
      <c r="O99" s="333"/>
      <c r="P99" s="333"/>
      <c r="Q99" s="333"/>
    </row>
    <row r="100" spans="1:18" ht="11.25" customHeight="1">
      <c r="A100" s="184" t="s">
        <v>38</v>
      </c>
      <c r="B100" s="174"/>
      <c r="C100" s="174"/>
      <c r="D100" s="174"/>
      <c r="E100" s="174"/>
      <c r="F100" s="176"/>
      <c r="G100" s="174"/>
      <c r="H100" s="174"/>
      <c r="I100" s="175"/>
      <c r="J100" s="175"/>
      <c r="K100" s="177"/>
      <c r="L100" s="177"/>
    </row>
    <row r="101" spans="1:18" ht="11.25" customHeight="1">
      <c r="A101" s="173" t="s">
        <v>151</v>
      </c>
      <c r="B101" s="159">
        <v>187</v>
      </c>
      <c r="C101" s="159">
        <v>186</v>
      </c>
      <c r="D101" s="159">
        <v>186</v>
      </c>
      <c r="E101" s="159">
        <v>184</v>
      </c>
      <c r="F101" s="161">
        <v>0</v>
      </c>
      <c r="G101" s="159">
        <v>0</v>
      </c>
      <c r="H101" s="159">
        <v>0</v>
      </c>
      <c r="I101" s="160">
        <v>0</v>
      </c>
      <c r="J101" s="160">
        <v>0</v>
      </c>
      <c r="K101" s="162">
        <v>184</v>
      </c>
      <c r="L101" s="162">
        <v>0</v>
      </c>
      <c r="N101" s="333"/>
      <c r="O101" s="333"/>
      <c r="P101" s="333"/>
      <c r="Q101" s="333"/>
    </row>
    <row r="102" spans="1:18" ht="11.25" customHeight="1">
      <c r="A102" s="173" t="s">
        <v>163</v>
      </c>
      <c r="B102" s="159">
        <v>289.64144779294827</v>
      </c>
      <c r="C102" s="159">
        <v>301.3</v>
      </c>
      <c r="D102" s="159">
        <v>306.7</v>
      </c>
      <c r="E102" s="159">
        <v>320.3</v>
      </c>
      <c r="F102" s="161">
        <v>185.4</v>
      </c>
      <c r="G102" s="159">
        <v>0</v>
      </c>
      <c r="H102" s="159">
        <v>0</v>
      </c>
      <c r="I102" s="160">
        <v>0</v>
      </c>
      <c r="J102" s="160">
        <v>0</v>
      </c>
      <c r="K102" s="162">
        <v>304.5</v>
      </c>
      <c r="L102" s="162">
        <v>185.4</v>
      </c>
      <c r="N102" s="333"/>
      <c r="O102" s="333"/>
      <c r="P102" s="333"/>
      <c r="Q102" s="333"/>
    </row>
    <row r="103" spans="1:18" ht="11.25" customHeight="1">
      <c r="A103" s="173" t="s">
        <v>153</v>
      </c>
      <c r="B103" s="159">
        <v>30</v>
      </c>
      <c r="C103" s="159">
        <v>29</v>
      </c>
      <c r="D103" s="159">
        <v>29</v>
      </c>
      <c r="E103" s="159">
        <v>28</v>
      </c>
      <c r="F103" s="161">
        <v>0</v>
      </c>
      <c r="G103" s="159">
        <v>0</v>
      </c>
      <c r="H103" s="159">
        <v>0</v>
      </c>
      <c r="I103" s="160">
        <v>0</v>
      </c>
      <c r="J103" s="160">
        <v>0</v>
      </c>
      <c r="K103" s="162">
        <v>28</v>
      </c>
      <c r="L103" s="162">
        <v>0</v>
      </c>
      <c r="N103" s="333"/>
      <c r="O103" s="333"/>
      <c r="P103" s="333"/>
      <c r="Q103" s="333"/>
    </row>
    <row r="104" spans="1:18" ht="11.25" customHeight="1">
      <c r="A104" s="173" t="s">
        <v>158</v>
      </c>
      <c r="B104" s="159">
        <v>11</v>
      </c>
      <c r="C104" s="159">
        <v>12</v>
      </c>
      <c r="D104" s="159">
        <v>12</v>
      </c>
      <c r="E104" s="159">
        <v>12</v>
      </c>
      <c r="F104" s="161">
        <v>0</v>
      </c>
      <c r="G104" s="159">
        <v>0</v>
      </c>
      <c r="H104" s="159">
        <v>0</v>
      </c>
      <c r="I104" s="160">
        <v>0</v>
      </c>
      <c r="J104" s="160">
        <v>0</v>
      </c>
      <c r="K104" s="162">
        <v>12</v>
      </c>
      <c r="L104" s="162">
        <v>0</v>
      </c>
      <c r="N104" s="333"/>
      <c r="O104" s="333"/>
      <c r="P104" s="333"/>
      <c r="Q104" s="333"/>
    </row>
    <row r="105" spans="1:18" ht="11.25" customHeight="1">
      <c r="A105" s="184" t="s">
        <v>39</v>
      </c>
      <c r="B105" s="174"/>
      <c r="C105" s="174"/>
      <c r="D105" s="174"/>
      <c r="E105" s="174"/>
      <c r="F105" s="176"/>
      <c r="G105" s="174"/>
      <c r="H105" s="174"/>
      <c r="I105" s="175"/>
      <c r="J105" s="175"/>
      <c r="K105" s="177"/>
      <c r="L105" s="177"/>
    </row>
    <row r="106" spans="1:18" ht="11.25" customHeight="1">
      <c r="A106" s="173" t="s">
        <v>151</v>
      </c>
      <c r="B106" s="159">
        <v>80</v>
      </c>
      <c r="C106" s="159">
        <v>74</v>
      </c>
      <c r="D106" s="159">
        <v>73</v>
      </c>
      <c r="E106" s="159">
        <v>74</v>
      </c>
      <c r="F106" s="161">
        <v>76</v>
      </c>
      <c r="G106" s="159">
        <v>77</v>
      </c>
      <c r="H106" s="159">
        <v>80</v>
      </c>
      <c r="I106" s="160">
        <v>82</v>
      </c>
      <c r="J106" s="160">
        <v>88</v>
      </c>
      <c r="K106" s="162">
        <v>74</v>
      </c>
      <c r="L106" s="162">
        <v>82</v>
      </c>
      <c r="N106" s="333"/>
      <c r="O106" s="333"/>
      <c r="P106" s="333"/>
      <c r="Q106" s="333"/>
    </row>
    <row r="107" spans="1:18" ht="11.25" customHeight="1">
      <c r="A107" s="173" t="s">
        <v>164</v>
      </c>
      <c r="B107" s="159">
        <v>243</v>
      </c>
      <c r="C107" s="159">
        <v>258.10000000000002</v>
      </c>
      <c r="D107" s="159">
        <v>266.39999999999998</v>
      </c>
      <c r="E107" s="159">
        <v>268.39999999999998</v>
      </c>
      <c r="F107" s="161">
        <v>274.2</v>
      </c>
      <c r="G107" s="159">
        <v>291.60000000000002</v>
      </c>
      <c r="H107" s="159">
        <v>286.10000000000002</v>
      </c>
      <c r="I107" s="160">
        <v>280.2</v>
      </c>
      <c r="J107" s="160">
        <v>274</v>
      </c>
      <c r="K107" s="162">
        <v>259.5</v>
      </c>
      <c r="L107" s="162">
        <v>283</v>
      </c>
      <c r="N107" s="333"/>
      <c r="O107" s="333"/>
      <c r="P107" s="333"/>
      <c r="Q107" s="333"/>
    </row>
    <row r="108" spans="1:18" ht="11.25" customHeight="1">
      <c r="A108" s="173" t="s">
        <v>162</v>
      </c>
      <c r="B108" s="159">
        <v>144</v>
      </c>
      <c r="C108" s="159">
        <v>138</v>
      </c>
      <c r="D108" s="159">
        <v>136</v>
      </c>
      <c r="E108" s="159">
        <v>132</v>
      </c>
      <c r="F108" s="161">
        <v>130</v>
      </c>
      <c r="G108" s="159">
        <v>130</v>
      </c>
      <c r="H108" s="159">
        <v>131</v>
      </c>
      <c r="I108" s="160">
        <v>118</v>
      </c>
      <c r="J108" s="160">
        <v>115</v>
      </c>
      <c r="K108" s="162">
        <v>132</v>
      </c>
      <c r="L108" s="162">
        <v>118</v>
      </c>
      <c r="N108" s="333"/>
      <c r="O108" s="333"/>
      <c r="P108" s="333"/>
      <c r="Q108" s="333"/>
    </row>
    <row r="109" spans="1:18" ht="11.25" customHeight="1">
      <c r="A109" s="173" t="s">
        <v>157</v>
      </c>
      <c r="B109" s="159">
        <v>80.900999999999996</v>
      </c>
      <c r="C109" s="159">
        <v>90</v>
      </c>
      <c r="D109" s="159">
        <v>77</v>
      </c>
      <c r="E109" s="159">
        <v>82</v>
      </c>
      <c r="F109" s="161">
        <v>79</v>
      </c>
      <c r="G109" s="159">
        <v>75</v>
      </c>
      <c r="H109" s="159">
        <v>70</v>
      </c>
      <c r="I109" s="160">
        <v>72</v>
      </c>
      <c r="J109" s="160">
        <v>72</v>
      </c>
      <c r="K109" s="162">
        <v>329</v>
      </c>
      <c r="L109" s="162">
        <v>296</v>
      </c>
      <c r="N109" s="333"/>
      <c r="O109" s="333"/>
      <c r="P109" s="333"/>
      <c r="Q109" s="333"/>
      <c r="R109" s="178"/>
    </row>
    <row r="110" spans="1:18" ht="11.25" customHeight="1">
      <c r="A110" s="173" t="s">
        <v>153</v>
      </c>
      <c r="B110" s="159">
        <v>45</v>
      </c>
      <c r="C110" s="159">
        <v>44</v>
      </c>
      <c r="D110" s="159">
        <v>45</v>
      </c>
      <c r="E110" s="159">
        <v>46</v>
      </c>
      <c r="F110" s="161">
        <v>47</v>
      </c>
      <c r="G110" s="159">
        <v>49</v>
      </c>
      <c r="H110" s="159">
        <v>52</v>
      </c>
      <c r="I110" s="160">
        <v>33</v>
      </c>
      <c r="J110" s="160">
        <v>33</v>
      </c>
      <c r="K110" s="162">
        <v>46</v>
      </c>
      <c r="L110" s="162">
        <v>33</v>
      </c>
      <c r="N110" s="333"/>
      <c r="O110" s="333"/>
      <c r="P110" s="333"/>
      <c r="Q110" s="333"/>
    </row>
    <row r="111" spans="1:18" ht="11.25" customHeight="1">
      <c r="A111" s="173" t="s">
        <v>158</v>
      </c>
      <c r="B111" s="159">
        <v>11</v>
      </c>
      <c r="C111" s="159">
        <v>12</v>
      </c>
      <c r="D111" s="159">
        <v>13</v>
      </c>
      <c r="E111" s="159">
        <v>14</v>
      </c>
      <c r="F111" s="161">
        <v>15</v>
      </c>
      <c r="G111" s="159">
        <v>16</v>
      </c>
      <c r="H111" s="159">
        <v>17</v>
      </c>
      <c r="I111" s="160">
        <v>17</v>
      </c>
      <c r="J111" s="160">
        <v>18</v>
      </c>
      <c r="K111" s="162">
        <v>14</v>
      </c>
      <c r="L111" s="162">
        <v>17</v>
      </c>
      <c r="N111" s="333"/>
      <c r="O111" s="333"/>
      <c r="P111" s="333"/>
      <c r="Q111" s="333"/>
    </row>
    <row r="112" spans="1:18" ht="11.25" customHeight="1">
      <c r="A112" s="184" t="s">
        <v>26</v>
      </c>
      <c r="B112" s="174"/>
      <c r="C112" s="174"/>
      <c r="D112" s="174"/>
      <c r="E112" s="174"/>
      <c r="F112" s="176"/>
      <c r="G112" s="174"/>
      <c r="H112" s="174"/>
      <c r="I112" s="175"/>
      <c r="J112" s="175"/>
      <c r="K112" s="177"/>
      <c r="L112" s="177"/>
    </row>
    <row r="113" spans="1:17" ht="11.25" customHeight="1">
      <c r="A113" s="173" t="s">
        <v>151</v>
      </c>
      <c r="B113" s="159">
        <v>373</v>
      </c>
      <c r="C113" s="159">
        <v>376</v>
      </c>
      <c r="D113" s="159">
        <v>380</v>
      </c>
      <c r="E113" s="159">
        <v>385</v>
      </c>
      <c r="F113" s="161">
        <v>389</v>
      </c>
      <c r="G113" s="159">
        <v>393</v>
      </c>
      <c r="H113" s="159">
        <v>416</v>
      </c>
      <c r="I113" s="160">
        <v>430</v>
      </c>
      <c r="J113" s="160">
        <v>440</v>
      </c>
      <c r="K113" s="162">
        <v>385</v>
      </c>
      <c r="L113" s="162">
        <v>430</v>
      </c>
      <c r="N113" s="333"/>
      <c r="O113" s="333"/>
      <c r="P113" s="333"/>
      <c r="Q113" s="333"/>
    </row>
    <row r="114" spans="1:17" ht="11.25" customHeight="1">
      <c r="A114" s="173" t="s">
        <v>165</v>
      </c>
      <c r="B114" s="159">
        <v>42.89631010909789</v>
      </c>
      <c r="C114" s="159">
        <v>44.3</v>
      </c>
      <c r="D114" s="159">
        <v>44.7</v>
      </c>
      <c r="E114" s="159">
        <v>45</v>
      </c>
      <c r="F114" s="161">
        <v>45.1</v>
      </c>
      <c r="G114" s="159">
        <v>45</v>
      </c>
      <c r="H114" s="159">
        <v>43.6</v>
      </c>
      <c r="I114" s="160">
        <v>42.4</v>
      </c>
      <c r="J114" s="160">
        <v>42</v>
      </c>
      <c r="K114" s="195">
        <v>44.2</v>
      </c>
      <c r="L114" s="195">
        <v>44</v>
      </c>
      <c r="N114" s="333"/>
      <c r="O114" s="333"/>
      <c r="P114" s="333"/>
      <c r="Q114" s="333"/>
    </row>
    <row r="115" spans="1:17" ht="11.25" customHeight="1">
      <c r="A115" s="173" t="s">
        <v>162</v>
      </c>
      <c r="B115" s="159">
        <v>636</v>
      </c>
      <c r="C115" s="159">
        <v>625</v>
      </c>
      <c r="D115" s="159">
        <v>616</v>
      </c>
      <c r="E115" s="159">
        <v>605</v>
      </c>
      <c r="F115" s="161">
        <v>595</v>
      </c>
      <c r="G115" s="159">
        <v>584</v>
      </c>
      <c r="H115" s="159">
        <v>576</v>
      </c>
      <c r="I115" s="160">
        <v>565</v>
      </c>
      <c r="J115" s="160">
        <v>552</v>
      </c>
      <c r="K115" s="162">
        <v>605</v>
      </c>
      <c r="L115" s="162">
        <v>565</v>
      </c>
      <c r="N115" s="333"/>
      <c r="O115" s="333"/>
      <c r="P115" s="333"/>
      <c r="Q115" s="333"/>
    </row>
    <row r="116" spans="1:17" ht="11.25" customHeight="1">
      <c r="A116" s="173" t="s">
        <v>157</v>
      </c>
      <c r="B116" s="159">
        <v>339.71</v>
      </c>
      <c r="C116" s="159">
        <v>293</v>
      </c>
      <c r="D116" s="159">
        <v>263</v>
      </c>
      <c r="E116" s="159">
        <v>298</v>
      </c>
      <c r="F116" s="161">
        <v>304</v>
      </c>
      <c r="G116" s="159">
        <v>270</v>
      </c>
      <c r="H116" s="159">
        <v>240</v>
      </c>
      <c r="I116" s="160">
        <v>260</v>
      </c>
      <c r="J116" s="160">
        <v>256</v>
      </c>
      <c r="K116" s="162">
        <v>1194</v>
      </c>
      <c r="L116" s="162">
        <v>1074</v>
      </c>
      <c r="N116" s="333"/>
      <c r="O116" s="333"/>
      <c r="P116" s="333"/>
      <c r="Q116" s="333"/>
    </row>
    <row r="117" spans="1:17" ht="11.25" customHeight="1">
      <c r="A117" s="173" t="s">
        <v>153</v>
      </c>
      <c r="B117" s="159" t="s">
        <v>187</v>
      </c>
      <c r="C117" s="159">
        <v>0</v>
      </c>
      <c r="D117" s="159">
        <v>0</v>
      </c>
      <c r="E117" s="159">
        <v>0</v>
      </c>
      <c r="F117" s="161">
        <v>0</v>
      </c>
      <c r="G117" s="159">
        <v>0</v>
      </c>
      <c r="H117" s="159">
        <v>0</v>
      </c>
      <c r="I117" s="160">
        <v>0</v>
      </c>
      <c r="J117" s="160">
        <v>0</v>
      </c>
      <c r="K117" s="162">
        <v>0</v>
      </c>
      <c r="L117" s="162">
        <v>0</v>
      </c>
      <c r="N117" s="333"/>
      <c r="O117" s="333"/>
      <c r="P117" s="333"/>
      <c r="Q117" s="333"/>
    </row>
    <row r="118" spans="1:17" s="172" customFormat="1" ht="11.25" customHeight="1">
      <c r="A118" s="173" t="s">
        <v>158</v>
      </c>
      <c r="B118" s="159">
        <v>154</v>
      </c>
      <c r="C118" s="159">
        <v>156</v>
      </c>
      <c r="D118" s="159">
        <v>162</v>
      </c>
      <c r="E118" s="159">
        <v>169</v>
      </c>
      <c r="F118" s="161">
        <v>169</v>
      </c>
      <c r="G118" s="159">
        <v>170</v>
      </c>
      <c r="H118" s="159">
        <v>170</v>
      </c>
      <c r="I118" s="160">
        <v>172</v>
      </c>
      <c r="J118" s="160">
        <v>173</v>
      </c>
      <c r="K118" s="162">
        <v>169</v>
      </c>
      <c r="L118" s="162">
        <v>172</v>
      </c>
      <c r="N118" s="333"/>
      <c r="O118" s="333"/>
      <c r="P118" s="333"/>
      <c r="Q118" s="333"/>
    </row>
    <row r="119" spans="1:17" ht="11.25" customHeight="1">
      <c r="A119" s="184" t="s">
        <v>24</v>
      </c>
      <c r="B119" s="174"/>
      <c r="C119" s="174"/>
      <c r="D119" s="174"/>
      <c r="E119" s="174"/>
      <c r="F119" s="176"/>
      <c r="G119" s="174"/>
      <c r="H119" s="174"/>
      <c r="I119" s="175"/>
      <c r="J119" s="175"/>
      <c r="K119" s="177"/>
      <c r="L119" s="177"/>
    </row>
    <row r="120" spans="1:17" ht="11.25" customHeight="1">
      <c r="A120" s="173" t="s">
        <v>151</v>
      </c>
      <c r="B120" s="153">
        <v>203</v>
      </c>
      <c r="C120" s="153">
        <v>207</v>
      </c>
      <c r="D120" s="153">
        <v>208</v>
      </c>
      <c r="E120" s="153">
        <v>213</v>
      </c>
      <c r="F120" s="155">
        <v>216</v>
      </c>
      <c r="G120" s="153">
        <v>218</v>
      </c>
      <c r="H120" s="153">
        <v>219</v>
      </c>
      <c r="I120" s="154">
        <v>222</v>
      </c>
      <c r="J120" s="154">
        <v>222</v>
      </c>
      <c r="K120" s="156">
        <v>213</v>
      </c>
      <c r="L120" s="156">
        <v>222</v>
      </c>
      <c r="N120" s="333"/>
      <c r="O120" s="333"/>
      <c r="P120" s="333"/>
      <c r="Q120" s="333"/>
    </row>
    <row r="121" spans="1:17" ht="11.25" customHeight="1">
      <c r="A121" s="173" t="s">
        <v>161</v>
      </c>
      <c r="B121" s="159">
        <v>23.949857197571607</v>
      </c>
      <c r="C121" s="159">
        <v>24.2</v>
      </c>
      <c r="D121" s="159">
        <v>24.2</v>
      </c>
      <c r="E121" s="159">
        <v>24</v>
      </c>
      <c r="F121" s="161">
        <v>24</v>
      </c>
      <c r="G121" s="159">
        <v>24.1</v>
      </c>
      <c r="H121" s="159">
        <v>24</v>
      </c>
      <c r="I121" s="160">
        <v>24.3</v>
      </c>
      <c r="J121" s="160">
        <v>24.3</v>
      </c>
      <c r="K121" s="195">
        <v>24.1</v>
      </c>
      <c r="L121" s="195">
        <v>24.1</v>
      </c>
      <c r="N121" s="333"/>
      <c r="O121" s="333"/>
      <c r="P121" s="333"/>
      <c r="Q121" s="333"/>
    </row>
    <row r="122" spans="1:17" ht="11.25" customHeight="1">
      <c r="A122" s="173" t="s">
        <v>162</v>
      </c>
      <c r="B122" s="153">
        <v>274</v>
      </c>
      <c r="C122" s="153">
        <v>261</v>
      </c>
      <c r="D122" s="153">
        <v>250</v>
      </c>
      <c r="E122" s="153">
        <v>238</v>
      </c>
      <c r="F122" s="155">
        <v>226</v>
      </c>
      <c r="G122" s="153">
        <v>214</v>
      </c>
      <c r="H122" s="153">
        <v>207</v>
      </c>
      <c r="I122" s="154">
        <v>200</v>
      </c>
      <c r="J122" s="154">
        <v>188</v>
      </c>
      <c r="K122" s="156">
        <v>238</v>
      </c>
      <c r="L122" s="156">
        <v>200</v>
      </c>
      <c r="N122" s="333"/>
      <c r="O122" s="333"/>
      <c r="P122" s="333"/>
      <c r="Q122" s="333"/>
    </row>
    <row r="123" spans="1:17" ht="11.25" customHeight="1">
      <c r="A123" s="173" t="s">
        <v>157</v>
      </c>
      <c r="B123" s="159">
        <v>139.86099999999999</v>
      </c>
      <c r="C123" s="159">
        <v>123</v>
      </c>
      <c r="D123" s="159">
        <v>109</v>
      </c>
      <c r="E123" s="159">
        <v>120</v>
      </c>
      <c r="F123" s="161">
        <v>124</v>
      </c>
      <c r="G123" s="159">
        <v>101</v>
      </c>
      <c r="H123" s="159">
        <v>90</v>
      </c>
      <c r="I123" s="160">
        <v>99</v>
      </c>
      <c r="J123" s="160">
        <v>98</v>
      </c>
      <c r="K123" s="162">
        <v>492</v>
      </c>
      <c r="L123" s="162">
        <v>413</v>
      </c>
      <c r="N123" s="333"/>
      <c r="O123" s="333"/>
      <c r="P123" s="333"/>
      <c r="Q123" s="333"/>
    </row>
    <row r="124" spans="1:17" ht="11.25" customHeight="1">
      <c r="A124" s="173" t="s">
        <v>153</v>
      </c>
      <c r="B124" s="159">
        <v>85</v>
      </c>
      <c r="C124" s="159">
        <v>95</v>
      </c>
      <c r="D124" s="159">
        <v>105</v>
      </c>
      <c r="E124" s="159">
        <v>114</v>
      </c>
      <c r="F124" s="161">
        <v>120</v>
      </c>
      <c r="G124" s="159">
        <v>128</v>
      </c>
      <c r="H124" s="159">
        <v>133</v>
      </c>
      <c r="I124" s="160">
        <v>138</v>
      </c>
      <c r="J124" s="160">
        <v>142</v>
      </c>
      <c r="K124" s="162">
        <v>114</v>
      </c>
      <c r="L124" s="162">
        <v>138</v>
      </c>
      <c r="N124" s="333"/>
      <c r="O124" s="333"/>
      <c r="P124" s="333"/>
      <c r="Q124" s="333"/>
    </row>
    <row r="125" spans="1:17" s="172" customFormat="1" ht="11.25" customHeight="1">
      <c r="A125" s="173" t="s">
        <v>158</v>
      </c>
      <c r="B125" s="159">
        <v>144</v>
      </c>
      <c r="C125" s="159">
        <v>146</v>
      </c>
      <c r="D125" s="159">
        <v>150</v>
      </c>
      <c r="E125" s="159">
        <v>154</v>
      </c>
      <c r="F125" s="161">
        <v>159</v>
      </c>
      <c r="G125" s="159">
        <v>159</v>
      </c>
      <c r="H125" s="159">
        <v>161</v>
      </c>
      <c r="I125" s="160">
        <v>163</v>
      </c>
      <c r="J125" s="160">
        <v>164</v>
      </c>
      <c r="K125" s="162">
        <v>154</v>
      </c>
      <c r="L125" s="162">
        <v>163</v>
      </c>
      <c r="N125" s="333"/>
      <c r="O125" s="333"/>
      <c r="P125" s="333"/>
      <c r="Q125" s="333"/>
    </row>
    <row r="126" spans="1:17" ht="11.25" customHeight="1">
      <c r="A126" s="173" t="s">
        <v>160</v>
      </c>
      <c r="B126" s="153">
        <v>7</v>
      </c>
      <c r="C126" s="153">
        <v>7</v>
      </c>
      <c r="D126" s="153">
        <v>6</v>
      </c>
      <c r="E126" s="153">
        <v>6</v>
      </c>
      <c r="F126" s="155">
        <v>6</v>
      </c>
      <c r="G126" s="153">
        <v>5</v>
      </c>
      <c r="H126" s="153">
        <v>5</v>
      </c>
      <c r="I126" s="154">
        <v>5</v>
      </c>
      <c r="J126" s="154">
        <v>5</v>
      </c>
      <c r="K126" s="156">
        <v>6</v>
      </c>
      <c r="L126" s="156">
        <v>5</v>
      </c>
      <c r="N126" s="333"/>
      <c r="O126" s="333"/>
      <c r="P126" s="333"/>
      <c r="Q126" s="333"/>
    </row>
    <row r="127" spans="1:17" ht="11.25" customHeight="1">
      <c r="A127" s="173" t="s">
        <v>166</v>
      </c>
      <c r="B127" s="155"/>
      <c r="C127" s="153"/>
      <c r="D127" s="153"/>
      <c r="E127" s="153"/>
      <c r="F127" s="155"/>
      <c r="G127" s="153"/>
      <c r="H127" s="153"/>
      <c r="I127" s="154"/>
      <c r="J127" s="154"/>
      <c r="K127" s="156"/>
      <c r="L127" s="156"/>
    </row>
    <row r="128" spans="1:17" ht="11.25" customHeight="1">
      <c r="A128" s="173"/>
      <c r="B128" s="155"/>
      <c r="C128" s="153"/>
      <c r="D128" s="153"/>
      <c r="E128" s="153"/>
      <c r="F128" s="155"/>
      <c r="G128" s="153"/>
      <c r="H128" s="153"/>
      <c r="I128" s="154"/>
      <c r="J128" s="154"/>
      <c r="K128" s="156"/>
      <c r="L128" s="156"/>
    </row>
    <row r="129" spans="1:20" ht="11.25" customHeight="1">
      <c r="A129" s="173"/>
      <c r="B129" s="155"/>
      <c r="C129" s="153"/>
      <c r="D129" s="153"/>
      <c r="E129" s="153"/>
      <c r="F129" s="155"/>
      <c r="G129" s="153"/>
      <c r="H129" s="153"/>
      <c r="I129" s="154"/>
      <c r="J129" s="154"/>
      <c r="K129" s="156"/>
      <c r="L129" s="156"/>
    </row>
    <row r="130" spans="1:20" ht="11.25" customHeight="1">
      <c r="A130" s="380" t="s">
        <v>167</v>
      </c>
      <c r="B130" s="155"/>
      <c r="C130" s="153"/>
      <c r="D130" s="153"/>
      <c r="E130" s="153"/>
      <c r="F130" s="155"/>
      <c r="G130" s="153"/>
      <c r="H130" s="153"/>
      <c r="I130" s="154"/>
      <c r="J130" s="154"/>
      <c r="K130" s="156"/>
      <c r="L130" s="156"/>
    </row>
    <row r="131" spans="1:20" ht="11.25" customHeight="1">
      <c r="A131" s="158" t="s">
        <v>168</v>
      </c>
      <c r="B131" s="155">
        <v>497</v>
      </c>
      <c r="C131" s="153">
        <v>489</v>
      </c>
      <c r="D131" s="153">
        <v>481</v>
      </c>
      <c r="E131" s="153">
        <v>460</v>
      </c>
      <c r="F131" s="155">
        <v>455</v>
      </c>
      <c r="G131" s="153">
        <v>438</v>
      </c>
      <c r="H131" s="153">
        <v>415</v>
      </c>
      <c r="I131" s="154">
        <v>409</v>
      </c>
      <c r="J131" s="154">
        <v>390</v>
      </c>
      <c r="K131" s="156">
        <v>460</v>
      </c>
      <c r="L131" s="156">
        <v>409</v>
      </c>
      <c r="N131" s="333"/>
      <c r="O131" s="333"/>
      <c r="P131" s="333"/>
      <c r="Q131" s="333"/>
    </row>
    <row r="132" spans="1:20" ht="11.25" customHeight="1">
      <c r="A132" s="158" t="s">
        <v>169</v>
      </c>
      <c r="B132" s="155">
        <v>287</v>
      </c>
      <c r="C132" s="153">
        <v>312</v>
      </c>
      <c r="D132" s="153">
        <v>357</v>
      </c>
      <c r="E132" s="153">
        <v>362</v>
      </c>
      <c r="F132" s="155">
        <v>261</v>
      </c>
      <c r="G132" s="153">
        <v>266</v>
      </c>
      <c r="H132" s="153">
        <v>266</v>
      </c>
      <c r="I132" s="154">
        <v>273</v>
      </c>
      <c r="J132" s="154">
        <v>266</v>
      </c>
      <c r="K132" s="156">
        <v>362</v>
      </c>
      <c r="L132" s="156">
        <v>273</v>
      </c>
      <c r="N132" s="333"/>
      <c r="O132" s="333"/>
      <c r="P132" s="333"/>
      <c r="Q132" s="333"/>
    </row>
    <row r="133" spans="1:20" ht="11.25" customHeight="1">
      <c r="A133" s="158" t="s">
        <v>170</v>
      </c>
      <c r="B133" s="155">
        <v>5</v>
      </c>
      <c r="C133" s="153">
        <v>5</v>
      </c>
      <c r="D133" s="153">
        <v>5</v>
      </c>
      <c r="E133" s="153">
        <v>5</v>
      </c>
      <c r="F133" s="155">
        <v>5</v>
      </c>
      <c r="G133" s="153">
        <v>5</v>
      </c>
      <c r="H133" s="153">
        <v>5</v>
      </c>
      <c r="I133" s="154">
        <v>5</v>
      </c>
      <c r="J133" s="154">
        <v>5</v>
      </c>
      <c r="K133" s="156">
        <v>5</v>
      </c>
      <c r="L133" s="156">
        <v>5</v>
      </c>
      <c r="N133" s="333"/>
      <c r="O133" s="333"/>
      <c r="P133" s="333"/>
      <c r="Q133" s="333"/>
    </row>
    <row r="134" spans="1:20" ht="11.25" customHeight="1">
      <c r="A134" s="158" t="s">
        <v>171</v>
      </c>
      <c r="B134" s="155">
        <v>226</v>
      </c>
      <c r="C134" s="153">
        <v>229</v>
      </c>
      <c r="D134" s="153">
        <v>235</v>
      </c>
      <c r="E134" s="153">
        <v>249</v>
      </c>
      <c r="F134" s="155">
        <v>257</v>
      </c>
      <c r="G134" s="153">
        <v>263</v>
      </c>
      <c r="H134" s="153">
        <v>263</v>
      </c>
      <c r="I134" s="154">
        <v>283</v>
      </c>
      <c r="J134" s="154">
        <v>263</v>
      </c>
      <c r="K134" s="156">
        <v>249</v>
      </c>
      <c r="L134" s="156">
        <v>283</v>
      </c>
      <c r="N134" s="333"/>
      <c r="O134" s="333"/>
      <c r="P134" s="333"/>
      <c r="Q134" s="333"/>
    </row>
    <row r="135" spans="1:20">
      <c r="A135" s="158"/>
      <c r="B135" s="155"/>
      <c r="C135" s="153"/>
      <c r="D135" s="153"/>
      <c r="E135" s="153"/>
      <c r="F135" s="155"/>
      <c r="G135" s="153"/>
      <c r="H135" s="153"/>
      <c r="I135" s="154"/>
      <c r="J135" s="154"/>
      <c r="K135" s="156"/>
      <c r="L135" s="156"/>
    </row>
    <row r="136" spans="1:20">
      <c r="A136" s="158"/>
      <c r="B136" s="155"/>
      <c r="C136" s="153"/>
      <c r="D136" s="153"/>
      <c r="E136" s="153"/>
      <c r="F136" s="155"/>
      <c r="G136" s="153"/>
      <c r="H136" s="153"/>
      <c r="I136" s="154"/>
      <c r="J136" s="154"/>
      <c r="K136" s="156"/>
      <c r="L136" s="156"/>
    </row>
    <row r="137" spans="1:20">
      <c r="A137" s="381"/>
      <c r="B137" s="180"/>
      <c r="C137" s="167"/>
      <c r="D137" s="167"/>
      <c r="E137" s="167"/>
      <c r="F137" s="180"/>
      <c r="G137" s="167"/>
      <c r="H137" s="167"/>
      <c r="I137" s="179"/>
      <c r="J137" s="179"/>
      <c r="K137" s="179"/>
      <c r="L137" s="179"/>
    </row>
    <row r="138" spans="1:20">
      <c r="A138" s="382"/>
      <c r="B138" s="181"/>
      <c r="C138" s="181"/>
      <c r="D138" s="181"/>
      <c r="E138" s="181"/>
      <c r="K138" s="152"/>
      <c r="L138" s="152"/>
    </row>
    <row r="139" spans="1:20">
      <c r="K139" s="152"/>
      <c r="L139" s="152"/>
    </row>
    <row r="140" spans="1:20" ht="15" customHeight="1">
      <c r="A140" s="372" t="s">
        <v>127</v>
      </c>
      <c r="B140" s="493">
        <v>2012</v>
      </c>
      <c r="C140" s="494"/>
      <c r="D140" s="494"/>
      <c r="E140" s="495"/>
      <c r="F140" s="490">
        <v>2013</v>
      </c>
      <c r="G140" s="491"/>
      <c r="H140" s="491"/>
      <c r="I140" s="492"/>
      <c r="J140" s="477">
        <v>2014</v>
      </c>
      <c r="K140" s="373">
        <v>2012</v>
      </c>
      <c r="L140" s="373">
        <v>2013</v>
      </c>
    </row>
    <row r="141" spans="1:20" ht="15" customHeight="1">
      <c r="A141" s="374" t="s">
        <v>73</v>
      </c>
      <c r="B141" s="307" t="s">
        <v>5</v>
      </c>
      <c r="C141" s="305" t="s">
        <v>4</v>
      </c>
      <c r="D141" s="305" t="s">
        <v>3</v>
      </c>
      <c r="E141" s="305" t="s">
        <v>2</v>
      </c>
      <c r="F141" s="307" t="s">
        <v>5</v>
      </c>
      <c r="G141" s="305" t="s">
        <v>4</v>
      </c>
      <c r="H141" s="305" t="s">
        <v>3</v>
      </c>
      <c r="I141" s="306" t="s">
        <v>2</v>
      </c>
      <c r="J141" s="306" t="s">
        <v>5</v>
      </c>
      <c r="K141" s="308" t="s">
        <v>6</v>
      </c>
      <c r="L141" s="308" t="s">
        <v>6</v>
      </c>
      <c r="O141" s="152"/>
      <c r="P141" s="152"/>
    </row>
    <row r="142" spans="1:20">
      <c r="A142" s="383" t="s">
        <v>29</v>
      </c>
      <c r="B142" s="155"/>
      <c r="C142" s="153"/>
      <c r="D142" s="153"/>
      <c r="E142" s="153"/>
      <c r="F142" s="155"/>
      <c r="G142" s="153"/>
      <c r="H142" s="153"/>
      <c r="I142" s="154"/>
      <c r="J142" s="154"/>
      <c r="K142" s="156"/>
      <c r="L142" s="156"/>
    </row>
    <row r="143" spans="1:20">
      <c r="A143" s="182" t="s">
        <v>172</v>
      </c>
      <c r="B143" s="155">
        <v>36231</v>
      </c>
      <c r="C143" s="183">
        <v>37528</v>
      </c>
      <c r="D143" s="153">
        <v>41152</v>
      </c>
      <c r="E143" s="153">
        <v>42535</v>
      </c>
      <c r="F143" s="155">
        <v>41919</v>
      </c>
      <c r="G143" s="153">
        <v>43219</v>
      </c>
      <c r="H143" s="153">
        <v>44138</v>
      </c>
      <c r="I143" s="154">
        <v>44177</v>
      </c>
      <c r="J143" s="154">
        <v>43485</v>
      </c>
      <c r="K143" s="156">
        <v>42535</v>
      </c>
      <c r="L143" s="156">
        <v>44177</v>
      </c>
      <c r="N143" s="333"/>
      <c r="O143" s="333"/>
      <c r="P143" s="333"/>
      <c r="Q143" s="333"/>
      <c r="T143" s="178"/>
    </row>
    <row r="144" spans="1:20">
      <c r="A144" s="184" t="s">
        <v>30</v>
      </c>
      <c r="B144" s="155">
        <v>11174</v>
      </c>
      <c r="C144" s="178">
        <v>11691</v>
      </c>
      <c r="D144" s="153">
        <v>12686</v>
      </c>
      <c r="E144" s="153">
        <v>13463</v>
      </c>
      <c r="F144" s="155">
        <v>13773</v>
      </c>
      <c r="G144" s="153">
        <v>14077</v>
      </c>
      <c r="H144" s="153">
        <v>14251</v>
      </c>
      <c r="I144" s="154">
        <v>14307</v>
      </c>
      <c r="J144" s="154">
        <v>13492</v>
      </c>
      <c r="K144" s="156">
        <v>13463</v>
      </c>
      <c r="L144" s="156">
        <v>14307</v>
      </c>
      <c r="N144" s="333"/>
      <c r="O144" s="333"/>
      <c r="P144" s="333"/>
      <c r="Q144" s="333"/>
      <c r="S144" s="178"/>
      <c r="T144" s="178"/>
    </row>
    <row r="145" spans="1:19">
      <c r="A145" s="173" t="s">
        <v>130</v>
      </c>
      <c r="B145" s="155">
        <v>9635</v>
      </c>
      <c r="C145" s="178">
        <v>10068</v>
      </c>
      <c r="D145" s="153">
        <v>11001</v>
      </c>
      <c r="E145" s="153">
        <v>11721</v>
      </c>
      <c r="F145" s="155">
        <v>12067</v>
      </c>
      <c r="G145" s="153">
        <v>12324</v>
      </c>
      <c r="H145" s="153">
        <v>12482</v>
      </c>
      <c r="I145" s="154">
        <v>12593</v>
      </c>
      <c r="J145" s="154">
        <v>11804</v>
      </c>
      <c r="K145" s="156">
        <v>11721</v>
      </c>
      <c r="L145" s="156">
        <v>12593</v>
      </c>
      <c r="N145" s="333"/>
      <c r="O145" s="333"/>
      <c r="P145" s="333"/>
      <c r="Q145" s="333"/>
      <c r="S145" s="178"/>
    </row>
    <row r="146" spans="1:19">
      <c r="A146" s="173" t="s">
        <v>131</v>
      </c>
      <c r="B146" s="155">
        <v>160</v>
      </c>
      <c r="C146" s="183">
        <v>175</v>
      </c>
      <c r="D146" s="153">
        <v>175</v>
      </c>
      <c r="E146" s="153">
        <v>162</v>
      </c>
      <c r="F146" s="155">
        <v>149</v>
      </c>
      <c r="G146" s="153">
        <v>156</v>
      </c>
      <c r="H146" s="153">
        <v>154</v>
      </c>
      <c r="I146" s="154">
        <v>150</v>
      </c>
      <c r="J146" s="154">
        <v>147</v>
      </c>
      <c r="K146" s="156">
        <v>168</v>
      </c>
      <c r="L146" s="156">
        <v>152</v>
      </c>
      <c r="N146" s="333"/>
      <c r="O146" s="333"/>
      <c r="P146" s="333"/>
      <c r="Q146" s="333"/>
      <c r="S146" s="178"/>
    </row>
    <row r="147" spans="1:19">
      <c r="A147" s="184" t="s">
        <v>31</v>
      </c>
      <c r="B147" s="155">
        <v>4194</v>
      </c>
      <c r="C147" s="183">
        <v>4280</v>
      </c>
      <c r="D147" s="153">
        <v>4391</v>
      </c>
      <c r="E147" s="153">
        <v>4417</v>
      </c>
      <c r="F147" s="155">
        <v>4371</v>
      </c>
      <c r="G147" s="153">
        <v>4370</v>
      </c>
      <c r="H147" s="153">
        <v>4405</v>
      </c>
      <c r="I147" s="154">
        <v>4379</v>
      </c>
      <c r="J147" s="154">
        <v>4313</v>
      </c>
      <c r="K147" s="156">
        <v>4417</v>
      </c>
      <c r="L147" s="156">
        <v>4379</v>
      </c>
      <c r="N147" s="333"/>
      <c r="O147" s="333"/>
      <c r="P147" s="333"/>
      <c r="Q147" s="333"/>
      <c r="S147" s="178"/>
    </row>
    <row r="148" spans="1:19">
      <c r="A148" s="173" t="s">
        <v>130</v>
      </c>
      <c r="B148" s="155">
        <v>3931</v>
      </c>
      <c r="C148" s="178">
        <v>3978</v>
      </c>
      <c r="D148" s="153">
        <v>4053</v>
      </c>
      <c r="E148" s="153">
        <v>4071</v>
      </c>
      <c r="F148" s="155">
        <v>4039</v>
      </c>
      <c r="G148" s="153">
        <v>4036</v>
      </c>
      <c r="H148" s="153">
        <v>4064</v>
      </c>
      <c r="I148" s="154">
        <v>4037</v>
      </c>
      <c r="J148" s="154">
        <v>3965</v>
      </c>
      <c r="K148" s="156">
        <v>4071</v>
      </c>
      <c r="L148" s="156">
        <v>4037</v>
      </c>
      <c r="N148" s="333"/>
      <c r="O148" s="333"/>
      <c r="P148" s="333"/>
      <c r="Q148" s="333"/>
      <c r="S148" s="178"/>
    </row>
    <row r="149" spans="1:19">
      <c r="A149" s="173" t="s">
        <v>131</v>
      </c>
      <c r="B149" s="155">
        <v>177</v>
      </c>
      <c r="C149" s="183">
        <v>201</v>
      </c>
      <c r="D149" s="153">
        <v>211</v>
      </c>
      <c r="E149" s="153">
        <v>198</v>
      </c>
      <c r="F149" s="155">
        <v>180</v>
      </c>
      <c r="G149" s="153">
        <v>202</v>
      </c>
      <c r="H149" s="153">
        <v>198</v>
      </c>
      <c r="I149" s="154">
        <v>171</v>
      </c>
      <c r="J149" s="154">
        <v>169</v>
      </c>
      <c r="K149" s="156">
        <v>197</v>
      </c>
      <c r="L149" s="156">
        <v>188</v>
      </c>
      <c r="N149" s="333"/>
      <c r="O149" s="333"/>
      <c r="P149" s="333"/>
      <c r="Q149" s="333"/>
      <c r="S149" s="178"/>
    </row>
    <row r="150" spans="1:19">
      <c r="A150" s="184" t="s">
        <v>66</v>
      </c>
      <c r="B150" s="155">
        <v>7857</v>
      </c>
      <c r="C150" s="183">
        <v>7767</v>
      </c>
      <c r="D150" s="153">
        <v>9549</v>
      </c>
      <c r="E150" s="153">
        <v>9475</v>
      </c>
      <c r="F150" s="155">
        <v>7973</v>
      </c>
      <c r="G150" s="153">
        <v>8178</v>
      </c>
      <c r="H150" s="153">
        <v>8552</v>
      </c>
      <c r="I150" s="154">
        <v>8496</v>
      </c>
      <c r="J150" s="154">
        <v>8463</v>
      </c>
      <c r="K150" s="156">
        <v>9475</v>
      </c>
      <c r="L150" s="156">
        <v>8496</v>
      </c>
      <c r="N150" s="333"/>
      <c r="O150" s="333"/>
      <c r="P150" s="333"/>
      <c r="Q150" s="333"/>
      <c r="S150" s="178"/>
    </row>
    <row r="151" spans="1:19">
      <c r="A151" s="173" t="s">
        <v>130</v>
      </c>
      <c r="B151" s="155">
        <v>7707</v>
      </c>
      <c r="C151" s="178">
        <v>7623</v>
      </c>
      <c r="D151" s="153">
        <v>9401</v>
      </c>
      <c r="E151" s="153">
        <v>9325</v>
      </c>
      <c r="F151" s="155">
        <v>7822</v>
      </c>
      <c r="G151" s="153">
        <v>8027</v>
      </c>
      <c r="H151" s="153">
        <v>8402</v>
      </c>
      <c r="I151" s="154">
        <v>8350</v>
      </c>
      <c r="J151" s="154">
        <v>8304</v>
      </c>
      <c r="K151" s="156">
        <v>9325</v>
      </c>
      <c r="L151" s="156">
        <v>8350</v>
      </c>
      <c r="N151" s="333"/>
      <c r="O151" s="333"/>
      <c r="P151" s="333"/>
      <c r="Q151" s="333"/>
      <c r="S151" s="178"/>
    </row>
    <row r="152" spans="1:19">
      <c r="A152" s="173" t="s">
        <v>131</v>
      </c>
      <c r="B152" s="155">
        <v>241</v>
      </c>
      <c r="C152" s="183">
        <v>252</v>
      </c>
      <c r="D152" s="153">
        <v>293</v>
      </c>
      <c r="E152" s="153">
        <v>279</v>
      </c>
      <c r="F152" s="155">
        <v>277</v>
      </c>
      <c r="G152" s="153">
        <v>310</v>
      </c>
      <c r="H152" s="153">
        <v>317</v>
      </c>
      <c r="I152" s="154">
        <v>314</v>
      </c>
      <c r="J152" s="154">
        <v>297</v>
      </c>
      <c r="K152" s="156">
        <v>266</v>
      </c>
      <c r="L152" s="156">
        <v>305</v>
      </c>
      <c r="N152" s="333"/>
      <c r="O152" s="333"/>
      <c r="P152" s="333"/>
      <c r="Q152" s="333"/>
      <c r="S152" s="178"/>
    </row>
    <row r="153" spans="1:19">
      <c r="A153" s="184" t="s">
        <v>67</v>
      </c>
      <c r="B153" s="155">
        <v>2327</v>
      </c>
      <c r="C153" s="183">
        <v>2507</v>
      </c>
      <c r="D153" s="153">
        <v>2691</v>
      </c>
      <c r="E153" s="153">
        <v>2809</v>
      </c>
      <c r="F153" s="155">
        <v>3104</v>
      </c>
      <c r="G153" s="153">
        <v>3247</v>
      </c>
      <c r="H153" s="153">
        <v>3304</v>
      </c>
      <c r="I153" s="154">
        <v>3301</v>
      </c>
      <c r="J153" s="154">
        <v>3180</v>
      </c>
      <c r="K153" s="156">
        <v>2809</v>
      </c>
      <c r="L153" s="156">
        <v>3301</v>
      </c>
      <c r="N153" s="333"/>
      <c r="O153" s="333"/>
      <c r="P153" s="333"/>
      <c r="Q153" s="333"/>
      <c r="S153" s="178"/>
    </row>
    <row r="154" spans="1:19">
      <c r="A154" s="173" t="s">
        <v>130</v>
      </c>
      <c r="B154" s="155">
        <v>2249</v>
      </c>
      <c r="C154" s="178">
        <v>2424</v>
      </c>
      <c r="D154" s="153">
        <v>2605</v>
      </c>
      <c r="E154" s="153">
        <v>2716</v>
      </c>
      <c r="F154" s="155">
        <v>3005</v>
      </c>
      <c r="G154" s="153">
        <v>3113</v>
      </c>
      <c r="H154" s="153">
        <v>3157</v>
      </c>
      <c r="I154" s="154">
        <v>3139</v>
      </c>
      <c r="J154" s="154">
        <v>3023</v>
      </c>
      <c r="K154" s="156">
        <v>2716</v>
      </c>
      <c r="L154" s="156">
        <v>3139</v>
      </c>
      <c r="N154" s="333"/>
      <c r="O154" s="333"/>
      <c r="P154" s="333"/>
      <c r="Q154" s="333"/>
      <c r="S154" s="178"/>
    </row>
    <row r="155" spans="1:19">
      <c r="A155" s="173" t="s">
        <v>131</v>
      </c>
      <c r="B155" s="155">
        <v>166</v>
      </c>
      <c r="C155" s="183">
        <v>175</v>
      </c>
      <c r="D155" s="153">
        <v>163</v>
      </c>
      <c r="E155" s="153">
        <v>151</v>
      </c>
      <c r="F155" s="155">
        <v>138</v>
      </c>
      <c r="G155" s="153">
        <v>137</v>
      </c>
      <c r="H155" s="153">
        <v>135</v>
      </c>
      <c r="I155" s="154">
        <v>135</v>
      </c>
      <c r="J155" s="154">
        <v>141</v>
      </c>
      <c r="K155" s="156">
        <v>164</v>
      </c>
      <c r="L155" s="156">
        <v>136</v>
      </c>
      <c r="N155" s="333"/>
      <c r="O155" s="333"/>
      <c r="P155" s="333"/>
      <c r="Q155" s="333"/>
      <c r="S155" s="178"/>
    </row>
    <row r="156" spans="1:19">
      <c r="A156" s="184" t="s">
        <v>32</v>
      </c>
      <c r="B156" s="155">
        <v>2055</v>
      </c>
      <c r="C156" s="183">
        <v>2045</v>
      </c>
      <c r="D156" s="153">
        <v>2058</v>
      </c>
      <c r="E156" s="153">
        <v>2074</v>
      </c>
      <c r="F156" s="155">
        <v>1894</v>
      </c>
      <c r="G156" s="153">
        <v>1832</v>
      </c>
      <c r="H156" s="153">
        <v>1842</v>
      </c>
      <c r="I156" s="154">
        <v>1803</v>
      </c>
      <c r="J156" s="154">
        <v>1841</v>
      </c>
      <c r="K156" s="156">
        <v>2074</v>
      </c>
      <c r="L156" s="156">
        <v>1803</v>
      </c>
      <c r="N156" s="333"/>
      <c r="O156" s="333"/>
      <c r="P156" s="333"/>
      <c r="Q156" s="333"/>
      <c r="S156" s="178"/>
    </row>
    <row r="157" spans="1:19">
      <c r="A157" s="173" t="s">
        <v>130</v>
      </c>
      <c r="B157" s="155">
        <v>1719</v>
      </c>
      <c r="C157" s="178">
        <v>1702</v>
      </c>
      <c r="D157" s="153">
        <v>1717</v>
      </c>
      <c r="E157" s="153">
        <v>1729</v>
      </c>
      <c r="F157" s="155">
        <v>1661</v>
      </c>
      <c r="G157" s="153">
        <v>1632</v>
      </c>
      <c r="H157" s="153">
        <v>1652</v>
      </c>
      <c r="I157" s="154">
        <v>1619</v>
      </c>
      <c r="J157" s="154">
        <v>1592</v>
      </c>
      <c r="K157" s="156">
        <v>1729</v>
      </c>
      <c r="L157" s="156">
        <v>1619</v>
      </c>
      <c r="N157" s="333"/>
      <c r="O157" s="333"/>
      <c r="P157" s="333"/>
      <c r="Q157" s="333"/>
      <c r="S157" s="178"/>
    </row>
    <row r="158" spans="1:19">
      <c r="A158" s="173" t="s">
        <v>131</v>
      </c>
      <c r="B158" s="155">
        <v>118</v>
      </c>
      <c r="C158" s="183">
        <v>131</v>
      </c>
      <c r="D158" s="153">
        <v>153</v>
      </c>
      <c r="E158" s="153">
        <v>126</v>
      </c>
      <c r="F158" s="155">
        <v>128</v>
      </c>
      <c r="G158" s="153">
        <v>133</v>
      </c>
      <c r="H158" s="153">
        <v>144</v>
      </c>
      <c r="I158" s="154">
        <v>139</v>
      </c>
      <c r="J158" s="154">
        <v>135</v>
      </c>
      <c r="K158" s="156">
        <v>132</v>
      </c>
      <c r="L158" s="156">
        <v>137</v>
      </c>
      <c r="N158" s="333"/>
      <c r="O158" s="333"/>
      <c r="P158" s="333"/>
      <c r="Q158" s="333"/>
      <c r="S158" s="178"/>
    </row>
    <row r="159" spans="1:19">
      <c r="A159" s="184" t="s">
        <v>33</v>
      </c>
      <c r="B159" s="155">
        <v>1160</v>
      </c>
      <c r="C159" s="183">
        <v>1136</v>
      </c>
      <c r="D159" s="153">
        <v>1173</v>
      </c>
      <c r="E159" s="153">
        <v>1251</v>
      </c>
      <c r="F159" s="155">
        <v>1250</v>
      </c>
      <c r="G159" s="153">
        <v>1168</v>
      </c>
      <c r="H159" s="153">
        <v>1024</v>
      </c>
      <c r="I159" s="154">
        <v>1024</v>
      </c>
      <c r="J159" s="154">
        <v>1026</v>
      </c>
      <c r="K159" s="156">
        <v>1251</v>
      </c>
      <c r="L159" s="156">
        <v>1024</v>
      </c>
      <c r="N159" s="333"/>
      <c r="O159" s="333"/>
      <c r="P159" s="333"/>
      <c r="Q159" s="333"/>
      <c r="S159" s="178"/>
    </row>
    <row r="160" spans="1:19">
      <c r="A160" s="173" t="s">
        <v>130</v>
      </c>
      <c r="B160" s="155">
        <v>790</v>
      </c>
      <c r="C160" s="178">
        <v>764</v>
      </c>
      <c r="D160" s="153">
        <v>805</v>
      </c>
      <c r="E160" s="153">
        <v>894</v>
      </c>
      <c r="F160" s="155">
        <v>901</v>
      </c>
      <c r="G160" s="153">
        <v>826</v>
      </c>
      <c r="H160" s="153">
        <v>672</v>
      </c>
      <c r="I160" s="154">
        <v>664</v>
      </c>
      <c r="J160" s="154">
        <v>665</v>
      </c>
      <c r="K160" s="156">
        <v>894</v>
      </c>
      <c r="L160" s="156">
        <v>664</v>
      </c>
      <c r="N160" s="333"/>
      <c r="O160" s="333"/>
      <c r="P160" s="333"/>
      <c r="Q160" s="333"/>
      <c r="S160" s="178"/>
    </row>
    <row r="161" spans="1:20">
      <c r="A161" s="173" t="s">
        <v>131</v>
      </c>
      <c r="B161" s="155">
        <v>97</v>
      </c>
      <c r="C161" s="183">
        <v>101</v>
      </c>
      <c r="D161" s="153">
        <v>104</v>
      </c>
      <c r="E161" s="153">
        <v>94</v>
      </c>
      <c r="F161" s="155">
        <v>80</v>
      </c>
      <c r="G161" s="153">
        <v>88</v>
      </c>
      <c r="H161" s="153">
        <v>123</v>
      </c>
      <c r="I161" s="154">
        <v>152</v>
      </c>
      <c r="J161" s="154">
        <v>145</v>
      </c>
      <c r="K161" s="156">
        <v>99</v>
      </c>
      <c r="L161" s="156">
        <v>111</v>
      </c>
      <c r="N161" s="333"/>
      <c r="O161" s="333"/>
      <c r="P161" s="333"/>
      <c r="Q161" s="333"/>
      <c r="S161" s="178"/>
    </row>
    <row r="162" spans="1:20">
      <c r="A162" s="184" t="s">
        <v>98</v>
      </c>
      <c r="B162" s="155">
        <v>7464</v>
      </c>
      <c r="C162" s="183">
        <v>8102</v>
      </c>
      <c r="D162" s="153">
        <v>8604</v>
      </c>
      <c r="E162" s="153">
        <v>9046</v>
      </c>
      <c r="F162" s="155">
        <v>9554</v>
      </c>
      <c r="G162" s="153">
        <v>10347</v>
      </c>
      <c r="H162" s="153">
        <v>10760</v>
      </c>
      <c r="I162" s="154">
        <v>10867</v>
      </c>
      <c r="J162" s="154">
        <v>11169</v>
      </c>
      <c r="K162" s="156">
        <v>9046</v>
      </c>
      <c r="L162" s="156">
        <v>10867</v>
      </c>
      <c r="N162" s="333"/>
      <c r="O162" s="333"/>
      <c r="P162" s="333"/>
      <c r="Q162" s="333"/>
      <c r="S162" s="178"/>
      <c r="T162" s="178"/>
    </row>
    <row r="163" spans="1:20">
      <c r="A163" s="173" t="s">
        <v>130</v>
      </c>
      <c r="B163" s="155">
        <v>7399</v>
      </c>
      <c r="C163" s="178">
        <v>8037</v>
      </c>
      <c r="D163" s="153">
        <v>8534</v>
      </c>
      <c r="E163" s="153">
        <v>8967</v>
      </c>
      <c r="F163" s="155">
        <v>9462</v>
      </c>
      <c r="G163" s="153">
        <v>10242</v>
      </c>
      <c r="H163" s="153">
        <v>10630</v>
      </c>
      <c r="I163" s="154">
        <v>10712</v>
      </c>
      <c r="J163" s="154">
        <v>10977</v>
      </c>
      <c r="K163" s="156">
        <v>8967</v>
      </c>
      <c r="L163" s="156">
        <v>10712</v>
      </c>
      <c r="N163" s="333"/>
      <c r="O163" s="333"/>
      <c r="P163" s="333"/>
      <c r="Q163" s="333"/>
    </row>
    <row r="164" spans="1:20">
      <c r="A164" s="173" t="s">
        <v>131</v>
      </c>
      <c r="B164" s="155">
        <v>126</v>
      </c>
      <c r="C164" s="178">
        <v>136</v>
      </c>
      <c r="D164" s="153">
        <v>122</v>
      </c>
      <c r="E164" s="153">
        <v>118</v>
      </c>
      <c r="F164" s="155">
        <v>122</v>
      </c>
      <c r="G164" s="153">
        <v>130</v>
      </c>
      <c r="H164" s="153">
        <v>117</v>
      </c>
      <c r="I164" s="154">
        <v>117</v>
      </c>
      <c r="J164" s="154">
        <v>127</v>
      </c>
      <c r="K164" s="156">
        <v>126</v>
      </c>
      <c r="L164" s="156">
        <v>122</v>
      </c>
      <c r="N164" s="333"/>
      <c r="O164" s="333"/>
      <c r="P164" s="333"/>
      <c r="Q164" s="333"/>
    </row>
    <row r="165" spans="1:20">
      <c r="A165" s="158"/>
      <c r="B165" s="155"/>
      <c r="C165" s="151"/>
      <c r="D165" s="153"/>
      <c r="E165" s="153"/>
      <c r="F165" s="155"/>
      <c r="G165" s="153"/>
      <c r="H165" s="153"/>
      <c r="I165" s="154"/>
      <c r="J165" s="154"/>
      <c r="K165" s="156"/>
      <c r="L165" s="156"/>
    </row>
    <row r="166" spans="1:20">
      <c r="A166" s="380" t="s">
        <v>167</v>
      </c>
      <c r="B166" s="155"/>
      <c r="C166" s="151"/>
      <c r="D166" s="153"/>
      <c r="E166" s="153"/>
      <c r="F166" s="155"/>
      <c r="G166" s="153"/>
      <c r="H166" s="153"/>
      <c r="I166" s="154"/>
      <c r="J166" s="154"/>
      <c r="K166" s="156"/>
      <c r="L166" s="156"/>
    </row>
    <row r="167" spans="1:20">
      <c r="A167" s="158" t="s">
        <v>173</v>
      </c>
      <c r="B167" s="155">
        <v>63100</v>
      </c>
      <c r="C167" s="153">
        <v>63600</v>
      </c>
      <c r="D167" s="153">
        <v>64800</v>
      </c>
      <c r="E167" s="153">
        <v>64600</v>
      </c>
      <c r="F167" s="155">
        <v>64800</v>
      </c>
      <c r="G167" s="153">
        <v>66000</v>
      </c>
      <c r="H167" s="153">
        <v>68300</v>
      </c>
      <c r="I167" s="154">
        <v>70100</v>
      </c>
      <c r="J167" s="154"/>
      <c r="K167" s="156">
        <v>64600</v>
      </c>
      <c r="L167" s="156">
        <v>70100</v>
      </c>
    </row>
    <row r="168" spans="1:20">
      <c r="A168" s="182" t="s">
        <v>174</v>
      </c>
      <c r="B168" s="155">
        <v>34500</v>
      </c>
      <c r="C168" s="178">
        <v>34700</v>
      </c>
      <c r="D168" s="153">
        <v>35200</v>
      </c>
      <c r="E168" s="153">
        <v>35100</v>
      </c>
      <c r="F168" s="155">
        <v>34900</v>
      </c>
      <c r="G168" s="153">
        <v>34700</v>
      </c>
      <c r="H168" s="153">
        <v>35000</v>
      </c>
      <c r="I168" s="154">
        <v>35200</v>
      </c>
      <c r="J168" s="154"/>
      <c r="K168" s="156">
        <v>35100</v>
      </c>
      <c r="L168" s="156">
        <v>35200</v>
      </c>
    </row>
    <row r="169" spans="1:20">
      <c r="A169" s="185" t="s">
        <v>175</v>
      </c>
      <c r="B169" s="210">
        <v>9900</v>
      </c>
      <c r="C169" s="247">
        <v>10100</v>
      </c>
      <c r="D169" s="163">
        <v>10700</v>
      </c>
      <c r="E169" s="163">
        <v>11100</v>
      </c>
      <c r="F169" s="210">
        <v>11100</v>
      </c>
      <c r="G169" s="163">
        <v>11500</v>
      </c>
      <c r="H169" s="163">
        <v>12200</v>
      </c>
      <c r="I169" s="164">
        <v>12600</v>
      </c>
      <c r="J169" s="164"/>
      <c r="K169" s="165">
        <v>11100</v>
      </c>
      <c r="L169" s="165">
        <v>12600</v>
      </c>
    </row>
    <row r="170" spans="1:20">
      <c r="A170" s="186"/>
      <c r="B170" s="153"/>
      <c r="C170" s="153"/>
      <c r="D170" s="153"/>
      <c r="E170" s="153"/>
      <c r="F170" s="153"/>
      <c r="G170" s="153"/>
      <c r="H170" s="153"/>
      <c r="I170" s="153"/>
      <c r="J170" s="153"/>
    </row>
    <row r="171" spans="1:20" ht="15" customHeight="1">
      <c r="A171" s="384"/>
      <c r="B171" s="384"/>
      <c r="C171" s="384"/>
      <c r="D171" s="384"/>
      <c r="E171" s="384"/>
      <c r="F171" s="384"/>
      <c r="G171" s="384"/>
      <c r="H171" s="384"/>
      <c r="I171" s="384"/>
      <c r="J171" s="384"/>
      <c r="K171" s="384"/>
    </row>
    <row r="172" spans="1:20" ht="15" customHeight="1">
      <c r="A172" s="384"/>
      <c r="B172" s="384"/>
      <c r="C172" s="384"/>
      <c r="D172" s="384"/>
      <c r="E172" s="384"/>
      <c r="F172" s="384"/>
      <c r="G172" s="384"/>
      <c r="H172" s="384"/>
      <c r="I172" s="384"/>
      <c r="J172" s="384"/>
      <c r="K172" s="384"/>
    </row>
    <row r="173" spans="1:20" ht="12.75">
      <c r="A173" s="384"/>
      <c r="B173" s="384"/>
      <c r="C173" s="384"/>
      <c r="D173" s="384"/>
      <c r="E173" s="384"/>
      <c r="F173" s="384"/>
      <c r="G173" s="384"/>
      <c r="H173" s="384"/>
      <c r="I173" s="384"/>
      <c r="J173" s="384"/>
      <c r="K173" s="384"/>
    </row>
    <row r="174" spans="1:20" ht="12.75">
      <c r="A174" s="384"/>
      <c r="B174" s="384"/>
      <c r="C174" s="384"/>
      <c r="D174" s="384"/>
      <c r="E174" s="384"/>
      <c r="F174" s="384"/>
      <c r="G174" s="384"/>
      <c r="H174" s="384"/>
      <c r="I174" s="384"/>
      <c r="J174" s="384"/>
      <c r="K174" s="384"/>
    </row>
    <row r="175" spans="1:20" ht="12.75">
      <c r="A175" s="384"/>
      <c r="B175" s="485"/>
      <c r="C175" s="485"/>
      <c r="D175" s="485"/>
      <c r="E175" s="485"/>
      <c r="F175" s="485"/>
      <c r="G175" s="485"/>
      <c r="H175" s="485"/>
      <c r="I175" s="485"/>
      <c r="J175" s="485"/>
      <c r="K175" s="485"/>
      <c r="L175" s="485"/>
    </row>
    <row r="176" spans="1:20" ht="12.75">
      <c r="A176" s="384"/>
      <c r="B176" s="384"/>
      <c r="C176" s="384"/>
      <c r="D176" s="384"/>
      <c r="E176" s="384"/>
      <c r="F176" s="384"/>
      <c r="G176" s="384"/>
      <c r="H176" s="384"/>
      <c r="I176" s="384"/>
      <c r="J176" s="384"/>
      <c r="K176" s="384"/>
    </row>
    <row r="177" spans="1:11">
      <c r="K177" s="333"/>
    </row>
    <row r="179" spans="1:11">
      <c r="B179" s="153"/>
      <c r="C179" s="153"/>
      <c r="D179" s="153"/>
      <c r="E179" s="153"/>
      <c r="F179" s="153"/>
      <c r="G179" s="153"/>
      <c r="H179" s="153"/>
      <c r="I179" s="153"/>
      <c r="J179" s="153"/>
    </row>
    <row r="180" spans="1:11">
      <c r="B180" s="153"/>
      <c r="C180" s="153"/>
      <c r="D180" s="153"/>
      <c r="E180" s="153"/>
      <c r="F180" s="153"/>
      <c r="G180" s="153"/>
      <c r="H180" s="153"/>
      <c r="I180" s="153"/>
      <c r="J180" s="153"/>
    </row>
    <row r="181" spans="1:11">
      <c r="F181" s="377"/>
      <c r="G181" s="377"/>
      <c r="H181" s="377"/>
      <c r="I181" s="377"/>
      <c r="J181" s="377"/>
    </row>
    <row r="182" spans="1:11">
      <c r="A182" s="385"/>
      <c r="F182" s="377"/>
      <c r="G182" s="377"/>
      <c r="H182" s="377"/>
      <c r="I182" s="377"/>
      <c r="J182" s="377"/>
    </row>
    <row r="183" spans="1:11">
      <c r="F183" s="153"/>
      <c r="G183" s="153"/>
      <c r="H183" s="153"/>
      <c r="I183" s="153"/>
      <c r="J183" s="153"/>
    </row>
    <row r="184" spans="1:11">
      <c r="F184" s="153"/>
      <c r="G184" s="153"/>
      <c r="H184" s="153"/>
      <c r="I184" s="153"/>
      <c r="J184" s="153"/>
    </row>
    <row r="185" spans="1:11">
      <c r="A185" s="385"/>
    </row>
    <row r="186" spans="1:11">
      <c r="F186" s="153"/>
      <c r="G186" s="153"/>
      <c r="H186" s="153"/>
      <c r="I186" s="153"/>
      <c r="J186" s="153"/>
    </row>
    <row r="187" spans="1:11">
      <c r="F187" s="153"/>
      <c r="G187" s="153"/>
      <c r="H187" s="153"/>
      <c r="I187" s="153"/>
      <c r="J187" s="153"/>
    </row>
    <row r="188" spans="1:11">
      <c r="A188" s="385"/>
    </row>
    <row r="189" spans="1:11">
      <c r="F189" s="153"/>
      <c r="G189" s="153"/>
      <c r="H189" s="153"/>
      <c r="I189" s="153"/>
      <c r="J189" s="153"/>
    </row>
    <row r="190" spans="1:11">
      <c r="F190" s="153"/>
      <c r="G190" s="153"/>
      <c r="H190" s="153"/>
      <c r="I190" s="153"/>
      <c r="J190" s="153"/>
    </row>
    <row r="191" spans="1:11">
      <c r="A191" s="385"/>
    </row>
    <row r="192" spans="1:11">
      <c r="F192" s="153"/>
      <c r="G192" s="153"/>
      <c r="H192" s="153"/>
      <c r="I192" s="153"/>
      <c r="J192" s="153"/>
    </row>
    <row r="193" spans="1:11">
      <c r="A193" s="385"/>
    </row>
    <row r="194" spans="1:11">
      <c r="F194" s="153"/>
      <c r="G194" s="153"/>
      <c r="H194" s="153"/>
      <c r="I194" s="153"/>
      <c r="J194" s="153"/>
      <c r="K194" s="178"/>
    </row>
    <row r="196" spans="1:11">
      <c r="F196" s="153"/>
      <c r="G196" s="153"/>
      <c r="H196" s="153"/>
      <c r="I196" s="153"/>
      <c r="J196" s="153"/>
    </row>
    <row r="197" spans="1:11">
      <c r="A197" s="385"/>
    </row>
    <row r="198" spans="1:11">
      <c r="F198" s="153"/>
      <c r="G198" s="153"/>
      <c r="H198" s="153"/>
      <c r="I198" s="153"/>
      <c r="J198" s="153"/>
    </row>
    <row r="199" spans="1:11">
      <c r="F199" s="153"/>
      <c r="G199" s="153"/>
      <c r="H199" s="153"/>
      <c r="I199" s="153"/>
      <c r="J199" s="153"/>
    </row>
    <row r="200" spans="1:11">
      <c r="F200" s="153"/>
      <c r="G200" s="153"/>
      <c r="H200" s="153"/>
      <c r="I200" s="153"/>
      <c r="J200" s="153"/>
    </row>
    <row r="201" spans="1:11">
      <c r="F201" s="153"/>
      <c r="G201" s="153"/>
      <c r="H201" s="153"/>
      <c r="I201" s="153"/>
      <c r="J201" s="153"/>
    </row>
  </sheetData>
  <mergeCells count="6">
    <mergeCell ref="F2:I2"/>
    <mergeCell ref="F75:I75"/>
    <mergeCell ref="F140:I140"/>
    <mergeCell ref="B2:E2"/>
    <mergeCell ref="B140:E140"/>
    <mergeCell ref="B75:E75"/>
  </mergeCells>
  <phoneticPr fontId="22" type="noConversion"/>
  <printOptions gridLines="1"/>
  <pageMargins left="0.31496062992125984" right="0.19685039370078741" top="0.62992125984251968" bottom="0.31496062992125984" header="0.31496062992125984" footer="0.19685039370078741"/>
  <pageSetup paperSize="9" scale="59" fitToHeight="3" orientation="landscape" r:id="rId1"/>
  <headerFooter alignWithMargins="0">
    <oddHeader>&amp;L&amp;11TeliaSonera AB/Investor Relations
Fredrik Johansson, Tel. +46 705 10 10 22&amp;R&amp;11 2014-04-23</oddHeader>
    <oddFooter>&amp;L&amp;A&amp;C&amp;8 &amp;R&amp;P</oddFooter>
  </headerFooter>
  <rowBreaks count="2" manualBreakCount="2">
    <brk id="74" max="15" man="1"/>
    <brk id="13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2:AC54"/>
  <sheetViews>
    <sheetView zoomScale="80" zoomScaleNormal="80" zoomScalePageLayoutView="80" workbookViewId="0"/>
  </sheetViews>
  <sheetFormatPr defaultRowHeight="12.75"/>
  <cols>
    <col min="1" max="1" width="46.42578125" style="42" customWidth="1"/>
    <col min="2" max="5" width="11.5703125" style="42" customWidth="1"/>
    <col min="6" max="10" width="12.28515625" style="42" customWidth="1"/>
    <col min="11" max="12" width="11.5703125" style="42" customWidth="1"/>
    <col min="13" max="16384" width="9.140625" style="42"/>
  </cols>
  <sheetData>
    <row r="2" spans="1:29" ht="18">
      <c r="A2" s="80" t="s">
        <v>0</v>
      </c>
      <c r="B2" s="386"/>
      <c r="C2" s="386"/>
      <c r="D2" s="386"/>
      <c r="E2" s="386"/>
      <c r="F2" s="80"/>
      <c r="G2" s="80"/>
      <c r="H2" s="80"/>
      <c r="I2" s="80"/>
      <c r="J2" s="80"/>
    </row>
    <row r="3" spans="1:29" ht="18">
      <c r="A3" s="82" t="s">
        <v>191</v>
      </c>
      <c r="B3" s="80"/>
      <c r="C3" s="80"/>
      <c r="D3" s="80"/>
      <c r="E3" s="80"/>
      <c r="F3" s="80"/>
      <c r="G3" s="80"/>
      <c r="H3" s="80"/>
      <c r="I3" s="80"/>
      <c r="J3" s="80"/>
    </row>
    <row r="4" spans="1:29" ht="14.25">
      <c r="A4" s="83" t="s">
        <v>73</v>
      </c>
      <c r="B4" s="83"/>
      <c r="C4" s="83"/>
      <c r="D4" s="83"/>
      <c r="E4" s="83"/>
      <c r="F4" s="387"/>
      <c r="G4" s="387"/>
      <c r="H4" s="387"/>
      <c r="I4" s="387"/>
      <c r="J4" s="387"/>
    </row>
    <row r="5" spans="1:29" ht="18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29" s="82" customFormat="1" ht="15.75">
      <c r="A6" s="76" t="s">
        <v>1</v>
      </c>
      <c r="B6" s="494">
        <v>2012</v>
      </c>
      <c r="C6" s="494"/>
      <c r="D6" s="494"/>
      <c r="E6" s="495"/>
      <c r="F6" s="490">
        <v>2013</v>
      </c>
      <c r="G6" s="491"/>
      <c r="H6" s="491"/>
      <c r="I6" s="492"/>
      <c r="J6" s="371">
        <v>2014</v>
      </c>
      <c r="K6" s="388">
        <v>2012</v>
      </c>
      <c r="L6" s="388">
        <v>2013</v>
      </c>
    </row>
    <row r="7" spans="1:29" s="82" customFormat="1" ht="15.75">
      <c r="A7" s="109"/>
      <c r="B7" s="305" t="s">
        <v>5</v>
      </c>
      <c r="C7" s="305" t="s">
        <v>4</v>
      </c>
      <c r="D7" s="305" t="s">
        <v>3</v>
      </c>
      <c r="E7" s="305" t="s">
        <v>2</v>
      </c>
      <c r="F7" s="389" t="s">
        <v>5</v>
      </c>
      <c r="G7" s="299" t="s">
        <v>4</v>
      </c>
      <c r="H7" s="299" t="s">
        <v>3</v>
      </c>
      <c r="I7" s="390" t="s">
        <v>2</v>
      </c>
      <c r="J7" s="390" t="s">
        <v>5</v>
      </c>
      <c r="K7" s="306" t="s">
        <v>6</v>
      </c>
      <c r="L7" s="306" t="s">
        <v>6</v>
      </c>
    </row>
    <row r="8" spans="1:29" s="82" customFormat="1" ht="15">
      <c r="A8" s="86" t="s">
        <v>7</v>
      </c>
      <c r="B8" s="391">
        <v>25723</v>
      </c>
      <c r="C8" s="392">
        <v>26326</v>
      </c>
      <c r="D8" s="392">
        <v>25877</v>
      </c>
      <c r="E8" s="392">
        <v>27125</v>
      </c>
      <c r="F8" s="391">
        <v>24582</v>
      </c>
      <c r="G8" s="392">
        <v>25312</v>
      </c>
      <c r="H8" s="392">
        <v>25416</v>
      </c>
      <c r="I8" s="49">
        <v>26560</v>
      </c>
      <c r="J8" s="49">
        <v>23972.381999999998</v>
      </c>
      <c r="K8" s="49">
        <v>105051</v>
      </c>
      <c r="L8" s="49">
        <v>101870</v>
      </c>
      <c r="N8" s="354"/>
      <c r="O8" s="297"/>
      <c r="P8" s="297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</row>
    <row r="9" spans="1:29" s="82" customFormat="1" ht="15">
      <c r="A9" s="86" t="s">
        <v>8</v>
      </c>
      <c r="B9" s="107">
        <v>8740</v>
      </c>
      <c r="C9" s="14">
        <v>8887</v>
      </c>
      <c r="D9" s="14">
        <f>9167+1</f>
        <v>9168</v>
      </c>
      <c r="E9" s="14">
        <v>8279</v>
      </c>
      <c r="F9" s="107">
        <v>8393</v>
      </c>
      <c r="G9" s="14">
        <v>8125</v>
      </c>
      <c r="H9" s="14">
        <v>8829</v>
      </c>
      <c r="I9" s="13">
        <v>8309</v>
      </c>
      <c r="J9" s="13">
        <v>8254.4930000000004</v>
      </c>
      <c r="K9" s="13">
        <v>35074</v>
      </c>
      <c r="L9" s="13">
        <v>33656</v>
      </c>
      <c r="N9" s="354"/>
      <c r="O9" s="297"/>
      <c r="P9" s="297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</row>
    <row r="10" spans="1:29" s="82" customFormat="1" ht="15">
      <c r="A10" s="86" t="s">
        <v>9</v>
      </c>
      <c r="B10" s="107">
        <v>-3217</v>
      </c>
      <c r="C10" s="14">
        <v>-6389</v>
      </c>
      <c r="D10" s="14">
        <v>-3239</v>
      </c>
      <c r="E10" s="14">
        <v>-7697</v>
      </c>
      <c r="F10" s="107">
        <v>-3227</v>
      </c>
      <c r="G10" s="14">
        <v>-3314</v>
      </c>
      <c r="H10" s="14">
        <v>-3201</v>
      </c>
      <c r="I10" s="13">
        <v>-5473</v>
      </c>
      <c r="J10" s="13">
        <v>-3149.78</v>
      </c>
      <c r="K10" s="13">
        <v>-20542</v>
      </c>
      <c r="L10" s="13">
        <v>-15215</v>
      </c>
      <c r="N10" s="354"/>
      <c r="O10" s="297"/>
      <c r="P10" s="297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</row>
    <row r="11" spans="1:29" s="82" customFormat="1" ht="15">
      <c r="A11" s="86" t="s">
        <v>10</v>
      </c>
      <c r="B11" s="107">
        <v>1246</v>
      </c>
      <c r="C11" s="14">
        <v>4546</v>
      </c>
      <c r="D11" s="14">
        <v>833</v>
      </c>
      <c r="E11" s="14">
        <v>7243</v>
      </c>
      <c r="F11" s="107">
        <v>1323</v>
      </c>
      <c r="G11" s="14">
        <v>1471</v>
      </c>
      <c r="H11" s="14">
        <v>1503</v>
      </c>
      <c r="I11" s="13">
        <v>1724</v>
      </c>
      <c r="J11" s="13">
        <v>1091.0639999999999</v>
      </c>
      <c r="K11" s="13">
        <v>13868</v>
      </c>
      <c r="L11" s="13">
        <v>6021</v>
      </c>
      <c r="N11" s="354"/>
      <c r="O11" s="297"/>
      <c r="P11" s="297"/>
      <c r="R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</row>
    <row r="12" spans="1:29" s="82" customFormat="1" ht="15">
      <c r="A12" s="86" t="s">
        <v>11</v>
      </c>
      <c r="B12" s="107">
        <v>6768</v>
      </c>
      <c r="C12" s="14">
        <v>7044</v>
      </c>
      <c r="D12" s="14">
        <v>6762</v>
      </c>
      <c r="E12" s="14">
        <v>7826</v>
      </c>
      <c r="F12" s="107">
        <v>6489</v>
      </c>
      <c r="G12" s="14">
        <v>6283</v>
      </c>
      <c r="H12" s="14">
        <v>7130</v>
      </c>
      <c r="I12" s="13">
        <v>4560</v>
      </c>
      <c r="J12" s="13">
        <v>6195.777</v>
      </c>
      <c r="K12" s="13">
        <v>28400</v>
      </c>
      <c r="L12" s="13">
        <v>24462</v>
      </c>
      <c r="N12" s="354"/>
      <c r="O12" s="297"/>
      <c r="P12" s="297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</row>
    <row r="13" spans="1:29" s="82" customFormat="1" ht="15">
      <c r="A13" s="86" t="s">
        <v>12</v>
      </c>
      <c r="B13" s="107">
        <v>5628</v>
      </c>
      <c r="C13" s="14">
        <v>6046</v>
      </c>
      <c r="D13" s="14">
        <v>5785</v>
      </c>
      <c r="E13" s="14">
        <v>7023</v>
      </c>
      <c r="F13" s="107">
        <v>5650</v>
      </c>
      <c r="G13" s="14">
        <v>5519</v>
      </c>
      <c r="H13" s="14">
        <v>6378</v>
      </c>
      <c r="I13" s="13">
        <v>3821</v>
      </c>
      <c r="J13" s="13">
        <v>5415.5639999999994</v>
      </c>
      <c r="K13" s="13">
        <v>24482</v>
      </c>
      <c r="L13" s="13">
        <v>21368</v>
      </c>
      <c r="N13" s="354"/>
      <c r="O13" s="297"/>
      <c r="P13" s="297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</row>
    <row r="14" spans="1:29" s="82" customFormat="1" ht="15">
      <c r="A14" s="86" t="s">
        <v>13</v>
      </c>
      <c r="B14" s="107">
        <v>4515</v>
      </c>
      <c r="C14" s="14">
        <v>5132</v>
      </c>
      <c r="D14" s="14">
        <v>4353</v>
      </c>
      <c r="E14" s="14">
        <v>7168</v>
      </c>
      <c r="F14" s="107">
        <v>4499</v>
      </c>
      <c r="G14" s="14">
        <v>4438</v>
      </c>
      <c r="H14" s="14">
        <v>5135</v>
      </c>
      <c r="I14" s="13">
        <v>2695</v>
      </c>
      <c r="J14" s="13">
        <v>4353.933</v>
      </c>
      <c r="K14" s="13">
        <v>21168</v>
      </c>
      <c r="L14" s="13">
        <v>16767</v>
      </c>
      <c r="N14" s="354"/>
      <c r="O14" s="297"/>
      <c r="P14" s="297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</row>
    <row r="15" spans="1:29" s="82" customFormat="1" ht="15">
      <c r="A15" s="393" t="s">
        <v>120</v>
      </c>
      <c r="B15" s="122">
        <v>393</v>
      </c>
      <c r="C15" s="123">
        <v>280</v>
      </c>
      <c r="D15" s="123">
        <v>321</v>
      </c>
      <c r="E15" s="123">
        <v>288</v>
      </c>
      <c r="F15" s="107">
        <v>391</v>
      </c>
      <c r="G15" s="14">
        <v>407</v>
      </c>
      <c r="H15" s="14">
        <v>494</v>
      </c>
      <c r="I15" s="13">
        <v>505</v>
      </c>
      <c r="J15" s="13">
        <v>408.548</v>
      </c>
      <c r="K15" s="13">
        <v>1282</v>
      </c>
      <c r="L15" s="13">
        <v>1797</v>
      </c>
      <c r="M15" s="356"/>
      <c r="N15" s="354"/>
      <c r="O15" s="297"/>
      <c r="P15" s="297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</row>
    <row r="16" spans="1:29" s="82" customFormat="1" ht="15">
      <c r="A16" s="86" t="s">
        <v>123</v>
      </c>
      <c r="B16" s="301">
        <v>0.95217535187563329</v>
      </c>
      <c r="C16" s="302">
        <v>1.1207632749581491</v>
      </c>
      <c r="D16" s="302">
        <v>0.93115959708041562</v>
      </c>
      <c r="E16" s="302">
        <v>1.5886524971022269</v>
      </c>
      <c r="F16" s="314">
        <v>0.94871121646982814</v>
      </c>
      <c r="G16" s="337">
        <v>0.93</v>
      </c>
      <c r="H16" s="337">
        <v>1.0727891927319719</v>
      </c>
      <c r="I16" s="150">
        <v>0.50849959079819973</v>
      </c>
      <c r="J16" s="150">
        <v>0.91115652453549489</v>
      </c>
      <c r="K16" s="150">
        <v>4.5927507210164249</v>
      </c>
      <c r="L16" s="150">
        <v>3.46</v>
      </c>
      <c r="N16" s="354"/>
      <c r="O16" s="297"/>
      <c r="P16" s="297"/>
      <c r="R16" s="394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</row>
    <row r="17" spans="1:29" s="82" customFormat="1" ht="15">
      <c r="A17" s="86" t="s">
        <v>14</v>
      </c>
      <c r="B17" s="107">
        <v>3325</v>
      </c>
      <c r="C17" s="14">
        <v>5702</v>
      </c>
      <c r="D17" s="14">
        <v>3366</v>
      </c>
      <c r="E17" s="14">
        <v>5197</v>
      </c>
      <c r="F17" s="107">
        <v>3894</v>
      </c>
      <c r="G17" s="14">
        <v>3559</v>
      </c>
      <c r="H17" s="14">
        <v>4038</v>
      </c>
      <c r="I17" s="13">
        <v>6302</v>
      </c>
      <c r="J17" s="13">
        <v>2632.2420000000002</v>
      </c>
      <c r="K17" s="13">
        <v>17590</v>
      </c>
      <c r="L17" s="13">
        <v>17793</v>
      </c>
      <c r="N17" s="354"/>
      <c r="O17" s="297"/>
      <c r="P17" s="297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</row>
    <row r="18" spans="1:29" s="82" customFormat="1" ht="15">
      <c r="A18" s="393" t="s">
        <v>54</v>
      </c>
      <c r="B18" s="122">
        <v>3175</v>
      </c>
      <c r="C18" s="123">
        <v>4457</v>
      </c>
      <c r="D18" s="123">
        <v>3240</v>
      </c>
      <c r="E18" s="123">
        <v>4813</v>
      </c>
      <c r="F18" s="107">
        <v>2719</v>
      </c>
      <c r="G18" s="14">
        <v>3539</v>
      </c>
      <c r="H18" s="14">
        <v>4027</v>
      </c>
      <c r="I18" s="13">
        <v>6047</v>
      </c>
      <c r="J18" s="13">
        <v>2581.1120000000001</v>
      </c>
      <c r="K18" s="13">
        <v>15685</v>
      </c>
      <c r="L18" s="13">
        <v>16332</v>
      </c>
      <c r="N18" s="354"/>
      <c r="O18" s="297"/>
      <c r="P18" s="297"/>
      <c r="R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</row>
    <row r="19" spans="1:29" s="82" customFormat="1" ht="15">
      <c r="A19" s="393" t="s">
        <v>46</v>
      </c>
      <c r="B19" s="395">
        <v>0.12343039303347199</v>
      </c>
      <c r="C19" s="396">
        <v>0.16930031147914609</v>
      </c>
      <c r="D19" s="396">
        <v>0.12520771341345596</v>
      </c>
      <c r="E19" s="396">
        <v>0.17743778801843318</v>
      </c>
      <c r="F19" s="397">
        <v>0.11060938898380929</v>
      </c>
      <c r="G19" s="398">
        <v>0.13981510745891276</v>
      </c>
      <c r="H19" s="398">
        <v>0.15844350015738118</v>
      </c>
      <c r="I19" s="15">
        <v>0.22767319277108433</v>
      </c>
      <c r="J19" s="15">
        <v>0.10767023485609399</v>
      </c>
      <c r="K19" s="15">
        <v>0.14930843114296866</v>
      </c>
      <c r="L19" s="15">
        <v>0.16032197899283401</v>
      </c>
      <c r="N19" s="354"/>
      <c r="O19" s="297"/>
      <c r="P19" s="297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</row>
    <row r="20" spans="1:29" s="82" customFormat="1" ht="15">
      <c r="A20" s="85" t="s">
        <v>15</v>
      </c>
      <c r="B20" s="250">
        <v>2193</v>
      </c>
      <c r="C20" s="251">
        <v>14788</v>
      </c>
      <c r="D20" s="251">
        <v>3825</v>
      </c>
      <c r="E20" s="251">
        <v>2934</v>
      </c>
      <c r="F20" s="250">
        <v>2414</v>
      </c>
      <c r="G20" s="251">
        <v>4462</v>
      </c>
      <c r="H20" s="251">
        <v>7308</v>
      </c>
      <c r="I20" s="18">
        <v>2126</v>
      </c>
      <c r="J20" s="18">
        <v>2556.2129999999988</v>
      </c>
      <c r="K20" s="18">
        <v>23740</v>
      </c>
      <c r="L20" s="18">
        <v>16310</v>
      </c>
      <c r="N20" s="354"/>
      <c r="O20" s="297"/>
      <c r="P20" s="297"/>
      <c r="R20" s="356"/>
      <c r="S20" s="356"/>
      <c r="T20" s="356"/>
      <c r="U20" s="356"/>
      <c r="V20" s="356"/>
      <c r="W20" s="356"/>
      <c r="X20" s="356"/>
      <c r="Y20" s="356"/>
      <c r="Z20" s="356"/>
      <c r="AA20" s="356"/>
      <c r="AB20" s="356"/>
      <c r="AC20" s="356"/>
    </row>
    <row r="21" spans="1:29" s="82" customFormat="1" ht="15">
      <c r="A21" s="399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O21" s="356"/>
      <c r="P21" s="356"/>
    </row>
    <row r="22" spans="1:29" s="82" customFormat="1" ht="15">
      <c r="A22" s="254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</row>
    <row r="23" spans="1:29" s="82" customFormat="1" ht="18" customHeight="1">
      <c r="A23" s="80" t="s">
        <v>52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29" ht="15.75">
      <c r="A24" s="76" t="s">
        <v>1</v>
      </c>
      <c r="B24" s="493">
        <v>2012</v>
      </c>
      <c r="C24" s="494"/>
      <c r="D24" s="494"/>
      <c r="E24" s="494"/>
      <c r="F24" s="490">
        <v>2013</v>
      </c>
      <c r="G24" s="491"/>
      <c r="H24" s="491"/>
      <c r="I24" s="492"/>
      <c r="J24" s="371">
        <v>2014</v>
      </c>
      <c r="K24" s="304">
        <v>2012</v>
      </c>
      <c r="L24" s="304">
        <v>2013</v>
      </c>
    </row>
    <row r="25" spans="1:29" ht="15.75">
      <c r="A25" s="109"/>
      <c r="B25" s="307" t="s">
        <v>5</v>
      </c>
      <c r="C25" s="305" t="s">
        <v>4</v>
      </c>
      <c r="D25" s="305" t="s">
        <v>3</v>
      </c>
      <c r="E25" s="305" t="s">
        <v>2</v>
      </c>
      <c r="F25" s="307" t="s">
        <v>5</v>
      </c>
      <c r="G25" s="305" t="s">
        <v>4</v>
      </c>
      <c r="H25" s="305" t="s">
        <v>3</v>
      </c>
      <c r="I25" s="306" t="s">
        <v>2</v>
      </c>
      <c r="J25" s="390" t="s">
        <v>5</v>
      </c>
      <c r="K25" s="308" t="s">
        <v>6</v>
      </c>
      <c r="L25" s="308" t="s">
        <v>6</v>
      </c>
    </row>
    <row r="26" spans="1:29" ht="15">
      <c r="A26" s="86" t="s">
        <v>7</v>
      </c>
      <c r="B26" s="391">
        <v>25723</v>
      </c>
      <c r="C26" s="392">
        <v>26326</v>
      </c>
      <c r="D26" s="392">
        <v>25877</v>
      </c>
      <c r="E26" s="392">
        <v>27125</v>
      </c>
      <c r="F26" s="391">
        <v>24582</v>
      </c>
      <c r="G26" s="392">
        <v>25312</v>
      </c>
      <c r="H26" s="392">
        <v>25416</v>
      </c>
      <c r="I26" s="49">
        <v>26560</v>
      </c>
      <c r="J26" s="49">
        <v>23972.381999999998</v>
      </c>
      <c r="K26" s="49">
        <v>105051</v>
      </c>
      <c r="L26" s="49">
        <v>101870</v>
      </c>
      <c r="N26" s="354"/>
      <c r="O26" s="297"/>
      <c r="P26" s="297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</row>
    <row r="27" spans="1:29" ht="15">
      <c r="A27" s="86" t="s">
        <v>8</v>
      </c>
      <c r="B27" s="107">
        <v>8852</v>
      </c>
      <c r="C27" s="14">
        <v>9034</v>
      </c>
      <c r="D27" s="14">
        <v>9283</v>
      </c>
      <c r="E27" s="14">
        <v>9002</v>
      </c>
      <c r="F27" s="122">
        <v>8509</v>
      </c>
      <c r="G27" s="123">
        <v>8928</v>
      </c>
      <c r="H27" s="123">
        <v>9419</v>
      </c>
      <c r="I27" s="21">
        <v>8728</v>
      </c>
      <c r="J27" s="21">
        <v>8344.5030000000006</v>
      </c>
      <c r="K27" s="21">
        <v>36171</v>
      </c>
      <c r="L27" s="21">
        <v>35584</v>
      </c>
      <c r="N27" s="354"/>
      <c r="O27" s="297"/>
      <c r="P27" s="297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</row>
    <row r="28" spans="1:29" ht="15">
      <c r="A28" s="86" t="s">
        <v>53</v>
      </c>
      <c r="B28" s="107">
        <v>-3216</v>
      </c>
      <c r="C28" s="14">
        <v>-3292</v>
      </c>
      <c r="D28" s="14">
        <v>-3238</v>
      </c>
      <c r="E28" s="14">
        <v>-3231</v>
      </c>
      <c r="F28" s="122">
        <v>-3205</v>
      </c>
      <c r="G28" s="123">
        <v>-3313</v>
      </c>
      <c r="H28" s="123">
        <v>-3202</v>
      </c>
      <c r="I28" s="13">
        <v>-3316</v>
      </c>
      <c r="J28" s="13">
        <v>-3149.7799999999993</v>
      </c>
      <c r="K28" s="21">
        <v>-12977</v>
      </c>
      <c r="L28" s="21">
        <v>-13036</v>
      </c>
      <c r="N28" s="354"/>
      <c r="O28" s="297"/>
      <c r="P28" s="297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/>
      <c r="AC28" s="356"/>
    </row>
    <row r="29" spans="1:29" ht="15">
      <c r="A29" s="86" t="s">
        <v>10</v>
      </c>
      <c r="B29" s="107">
        <v>1246</v>
      </c>
      <c r="C29" s="14">
        <v>1543</v>
      </c>
      <c r="D29" s="14">
        <v>833</v>
      </c>
      <c r="E29" s="14">
        <v>1866</v>
      </c>
      <c r="F29" s="122">
        <v>1323</v>
      </c>
      <c r="G29" s="123">
        <v>1471</v>
      </c>
      <c r="H29" s="123">
        <v>1503</v>
      </c>
      <c r="I29" s="21">
        <v>1689</v>
      </c>
      <c r="J29" s="21">
        <v>1091.0639999999999</v>
      </c>
      <c r="K29" s="21">
        <v>5488</v>
      </c>
      <c r="L29" s="21">
        <v>5986</v>
      </c>
      <c r="N29" s="354"/>
      <c r="O29" s="297"/>
      <c r="P29" s="297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</row>
    <row r="30" spans="1:29" ht="15">
      <c r="A30" s="85" t="s">
        <v>23</v>
      </c>
      <c r="B30" s="250">
        <v>6882</v>
      </c>
      <c r="C30" s="251">
        <v>7286</v>
      </c>
      <c r="D30" s="251">
        <v>6878</v>
      </c>
      <c r="E30" s="251">
        <v>7636</v>
      </c>
      <c r="F30" s="315">
        <v>6628</v>
      </c>
      <c r="G30" s="340">
        <v>7085</v>
      </c>
      <c r="H30" s="340">
        <v>7721</v>
      </c>
      <c r="I30" s="303">
        <v>7100</v>
      </c>
      <c r="J30" s="303">
        <v>6285.7870000000012</v>
      </c>
      <c r="K30" s="303">
        <v>28682</v>
      </c>
      <c r="L30" s="303">
        <v>28534</v>
      </c>
      <c r="N30" s="354"/>
      <c r="O30" s="297"/>
      <c r="P30" s="297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</row>
    <row r="32" spans="1:29" ht="15">
      <c r="B32" s="14"/>
      <c r="C32" s="14"/>
      <c r="D32" s="14"/>
      <c r="E32" s="14"/>
      <c r="F32" s="14"/>
      <c r="G32" s="14"/>
      <c r="H32" s="14"/>
      <c r="I32" s="14"/>
      <c r="J32" s="398"/>
      <c r="K32" s="14"/>
      <c r="L32" s="14"/>
      <c r="R32" s="400"/>
    </row>
    <row r="33" spans="2:29"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N33" s="297"/>
    </row>
    <row r="34" spans="2:29"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N34" s="297"/>
      <c r="S34" s="475"/>
      <c r="T34" s="475"/>
      <c r="U34" s="475"/>
      <c r="V34" s="475"/>
      <c r="W34" s="475"/>
      <c r="X34" s="475"/>
      <c r="Y34" s="475"/>
      <c r="Z34" s="475"/>
      <c r="AA34" s="475"/>
      <c r="AB34" s="475"/>
      <c r="AC34" s="475"/>
    </row>
    <row r="35" spans="2:29"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N35" s="297"/>
    </row>
    <row r="36" spans="2:29">
      <c r="B36" s="297"/>
      <c r="C36" s="297"/>
      <c r="D36" s="297"/>
      <c r="R36" s="401"/>
      <c r="S36" s="297"/>
      <c r="T36" s="297"/>
      <c r="U36" s="297"/>
      <c r="V36" s="297"/>
      <c r="W36" s="297"/>
      <c r="X36" s="297"/>
      <c r="Y36" s="297"/>
      <c r="Z36" s="297"/>
      <c r="AB36" s="297"/>
      <c r="AC36" s="297"/>
    </row>
    <row r="37" spans="2:29">
      <c r="B37" s="297"/>
      <c r="C37" s="297"/>
      <c r="D37" s="297"/>
      <c r="R37" s="297"/>
    </row>
    <row r="38" spans="2:29"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</row>
    <row r="39" spans="2:29">
      <c r="D39" s="297"/>
      <c r="E39" s="402"/>
      <c r="H39" s="297"/>
      <c r="I39" s="297"/>
      <c r="J39" s="297"/>
      <c r="N39" s="297"/>
      <c r="R39" s="401"/>
    </row>
    <row r="40" spans="2:29">
      <c r="H40" s="297"/>
      <c r="I40" s="297"/>
      <c r="J40" s="297"/>
      <c r="N40" s="297"/>
    </row>
    <row r="41" spans="2:29">
      <c r="B41" s="401"/>
      <c r="C41" s="401"/>
      <c r="D41" s="401"/>
      <c r="E41" s="401"/>
      <c r="F41" s="401"/>
      <c r="G41" s="401"/>
      <c r="H41" s="401"/>
      <c r="I41" s="401"/>
      <c r="K41" s="401"/>
      <c r="L41" s="401"/>
    </row>
    <row r="42" spans="2:29">
      <c r="D42" s="403"/>
    </row>
    <row r="43" spans="2:29">
      <c r="D43" s="403"/>
    </row>
    <row r="44" spans="2:29">
      <c r="D44" s="403"/>
      <c r="E44" s="297"/>
      <c r="K44" s="297"/>
      <c r="L44" s="297"/>
    </row>
    <row r="45" spans="2:29">
      <c r="D45" s="403"/>
      <c r="E45" s="297"/>
      <c r="K45" s="297"/>
      <c r="L45" s="297"/>
    </row>
    <row r="46" spans="2:29">
      <c r="E46" s="402"/>
      <c r="F46" s="402"/>
      <c r="G46" s="402"/>
      <c r="H46" s="402"/>
      <c r="I46" s="402"/>
      <c r="J46" s="402"/>
      <c r="K46" s="402"/>
      <c r="L46" s="402"/>
    </row>
    <row r="47" spans="2:29">
      <c r="E47" s="297"/>
      <c r="F47" s="404"/>
      <c r="G47" s="404"/>
      <c r="H47" s="404"/>
      <c r="I47" s="404"/>
      <c r="J47" s="404"/>
      <c r="K47" s="297"/>
      <c r="L47" s="297"/>
    </row>
    <row r="48" spans="2:29">
      <c r="F48" s="404"/>
      <c r="G48" s="404"/>
      <c r="H48" s="404"/>
      <c r="I48" s="404"/>
      <c r="J48" s="404"/>
    </row>
    <row r="49" spans="2:12">
      <c r="F49" s="404"/>
      <c r="G49" s="404"/>
      <c r="H49" s="404"/>
      <c r="I49" s="404"/>
      <c r="J49" s="404"/>
    </row>
    <row r="50" spans="2:12">
      <c r="B50" s="297"/>
      <c r="C50" s="297"/>
      <c r="D50" s="297"/>
      <c r="E50" s="297"/>
      <c r="K50" s="297"/>
      <c r="L50" s="297"/>
    </row>
    <row r="51" spans="2:12">
      <c r="F51" s="405"/>
      <c r="G51" s="405"/>
      <c r="H51" s="405"/>
      <c r="I51" s="405"/>
      <c r="J51" s="405"/>
      <c r="K51" s="405"/>
      <c r="L51" s="405"/>
    </row>
    <row r="53" spans="2:12">
      <c r="F53" s="404"/>
      <c r="G53" s="404"/>
      <c r="H53" s="404"/>
      <c r="I53" s="404"/>
      <c r="J53" s="404"/>
    </row>
    <row r="54" spans="2:12">
      <c r="F54" s="404"/>
      <c r="G54" s="404"/>
      <c r="H54" s="404"/>
      <c r="I54" s="404"/>
      <c r="J54" s="404"/>
    </row>
  </sheetData>
  <mergeCells count="4">
    <mergeCell ref="B6:E6"/>
    <mergeCell ref="B24:E24"/>
    <mergeCell ref="F6:I6"/>
    <mergeCell ref="F24:I24"/>
  </mergeCells>
  <phoneticPr fontId="0" type="noConversion"/>
  <pageMargins left="0.31496062992125984" right="0.23622047244094491" top="0.98425196850393704" bottom="0.98425196850393704" header="0.51181102362204722" footer="0.51181102362204722"/>
  <pageSetup paperSize="9" scale="80" orientation="landscape" r:id="rId1"/>
  <headerFooter alignWithMargins="0">
    <oddHeader>&amp;L&amp;11TeliaSonera AB/Investor Relations
Fredrik Johansson, Tel. +46 705 10 10 22&amp;R&amp;11 2014-04-23</oddHeader>
    <oddFooter>&amp;LHistorical financial information&amp;R5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2:AD65"/>
  <sheetViews>
    <sheetView zoomScale="70" zoomScaleNormal="70" zoomScalePageLayoutView="80" workbookViewId="0"/>
  </sheetViews>
  <sheetFormatPr defaultRowHeight="12.75"/>
  <cols>
    <col min="1" max="1" width="37.5703125" style="42" customWidth="1"/>
    <col min="2" max="12" width="11.5703125" style="42" customWidth="1"/>
    <col min="13" max="18" width="9.140625" style="42"/>
    <col min="19" max="19" width="14.5703125" style="42" bestFit="1" customWidth="1"/>
    <col min="20" max="16384" width="9.140625" style="42"/>
  </cols>
  <sheetData>
    <row r="2" spans="1:30" ht="18">
      <c r="A2" s="80" t="s">
        <v>47</v>
      </c>
      <c r="B2" s="80"/>
      <c r="C2" s="80"/>
      <c r="D2" s="80"/>
      <c r="E2" s="80"/>
      <c r="F2" s="80"/>
      <c r="G2" s="80"/>
      <c r="H2" s="80"/>
      <c r="I2" s="80"/>
      <c r="J2" s="80"/>
    </row>
    <row r="3" spans="1:30" ht="15">
      <c r="A3" s="82" t="s">
        <v>191</v>
      </c>
      <c r="B3" s="82"/>
      <c r="C3" s="82"/>
      <c r="D3" s="82"/>
      <c r="E3" s="82"/>
      <c r="F3" s="387"/>
      <c r="G3" s="387"/>
      <c r="H3" s="387"/>
      <c r="I3" s="387"/>
      <c r="J3" s="387"/>
    </row>
    <row r="4" spans="1:30" ht="14.25">
      <c r="A4" s="83" t="s">
        <v>73</v>
      </c>
      <c r="B4" s="83"/>
      <c r="C4" s="83"/>
      <c r="D4" s="83"/>
      <c r="E4" s="83"/>
    </row>
    <row r="5" spans="1:30" ht="18">
      <c r="A5" s="80" t="s">
        <v>7</v>
      </c>
      <c r="B5" s="202"/>
      <c r="C5" s="202"/>
      <c r="D5" s="202"/>
      <c r="E5" s="202"/>
      <c r="F5" s="80"/>
      <c r="G5" s="80"/>
      <c r="H5" s="80"/>
      <c r="I5" s="80"/>
      <c r="J5" s="80"/>
    </row>
    <row r="6" spans="1:30" ht="15.75">
      <c r="A6" s="84" t="s">
        <v>1</v>
      </c>
      <c r="B6" s="493">
        <v>2012</v>
      </c>
      <c r="C6" s="494"/>
      <c r="D6" s="494"/>
      <c r="E6" s="495"/>
      <c r="F6" s="490">
        <v>2013</v>
      </c>
      <c r="G6" s="491"/>
      <c r="H6" s="491"/>
      <c r="I6" s="492"/>
      <c r="J6" s="371">
        <v>2014</v>
      </c>
      <c r="K6" s="304">
        <v>2012</v>
      </c>
      <c r="L6" s="304">
        <v>2013</v>
      </c>
    </row>
    <row r="7" spans="1:30" ht="15.75">
      <c r="A7" s="85"/>
      <c r="B7" s="307" t="s">
        <v>5</v>
      </c>
      <c r="C7" s="305" t="s">
        <v>4</v>
      </c>
      <c r="D7" s="305" t="s">
        <v>3</v>
      </c>
      <c r="E7" s="305" t="s">
        <v>2</v>
      </c>
      <c r="F7" s="307" t="s">
        <v>5</v>
      </c>
      <c r="G7" s="305" t="s">
        <v>4</v>
      </c>
      <c r="H7" s="305" t="s">
        <v>3</v>
      </c>
      <c r="I7" s="306" t="s">
        <v>2</v>
      </c>
      <c r="J7" s="390" t="s">
        <v>5</v>
      </c>
      <c r="K7" s="308" t="s">
        <v>6</v>
      </c>
      <c r="L7" s="308" t="s">
        <v>6</v>
      </c>
      <c r="N7" s="82"/>
    </row>
    <row r="8" spans="1:30" ht="15.75">
      <c r="A8" s="406" t="s">
        <v>34</v>
      </c>
      <c r="B8" s="119">
        <v>12530</v>
      </c>
      <c r="C8" s="120">
        <v>12613</v>
      </c>
      <c r="D8" s="120">
        <v>12511</v>
      </c>
      <c r="E8" s="120">
        <v>13136</v>
      </c>
      <c r="F8" s="119">
        <v>11908</v>
      </c>
      <c r="G8" s="120">
        <v>12052</v>
      </c>
      <c r="H8" s="120">
        <v>12243</v>
      </c>
      <c r="I8" s="121">
        <v>12840</v>
      </c>
      <c r="J8" s="121">
        <v>11493.664000000001</v>
      </c>
      <c r="K8" s="121">
        <v>50790</v>
      </c>
      <c r="L8" s="121">
        <v>49043</v>
      </c>
      <c r="M8" s="356"/>
      <c r="N8" s="354"/>
      <c r="O8" s="297"/>
      <c r="P8" s="29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7"/>
    </row>
    <row r="9" spans="1:30" ht="15">
      <c r="A9" s="409" t="s">
        <v>36</v>
      </c>
      <c r="B9" s="91">
        <v>4174</v>
      </c>
      <c r="C9" s="26">
        <v>4323</v>
      </c>
      <c r="D9" s="26">
        <v>4180</v>
      </c>
      <c r="E9" s="26">
        <v>4620</v>
      </c>
      <c r="F9" s="91">
        <v>4083</v>
      </c>
      <c r="G9" s="26">
        <v>4242</v>
      </c>
      <c r="H9" s="26">
        <v>4159</v>
      </c>
      <c r="I9" s="27">
        <v>4369</v>
      </c>
      <c r="J9" s="27">
        <v>4065.3409999999999</v>
      </c>
      <c r="K9" s="27">
        <v>17297</v>
      </c>
      <c r="L9" s="27">
        <v>16853</v>
      </c>
      <c r="M9" s="356"/>
      <c r="N9" s="354"/>
      <c r="O9" s="297"/>
      <c r="P9" s="297"/>
      <c r="S9" s="354"/>
      <c r="T9" s="354"/>
      <c r="V9" s="400"/>
    </row>
    <row r="10" spans="1:30" ht="15">
      <c r="A10" s="410" t="s">
        <v>37</v>
      </c>
      <c r="B10" s="255">
        <v>2147</v>
      </c>
      <c r="C10" s="256">
        <v>2068</v>
      </c>
      <c r="D10" s="256">
        <v>1938</v>
      </c>
      <c r="E10" s="256">
        <v>2020</v>
      </c>
      <c r="F10" s="91">
        <v>1844</v>
      </c>
      <c r="G10" s="26">
        <v>1856</v>
      </c>
      <c r="H10" s="26">
        <v>1856</v>
      </c>
      <c r="I10" s="27">
        <v>1967</v>
      </c>
      <c r="J10" s="27">
        <v>1871.1890000000001</v>
      </c>
      <c r="K10" s="27">
        <v>8173</v>
      </c>
      <c r="L10" s="27">
        <v>7523</v>
      </c>
      <c r="M10" s="356"/>
      <c r="N10" s="354"/>
      <c r="O10" s="297"/>
      <c r="P10" s="297"/>
      <c r="S10" s="354"/>
      <c r="T10" s="354"/>
      <c r="V10" s="400"/>
    </row>
    <row r="11" spans="1:30" ht="15">
      <c r="A11" s="409" t="s">
        <v>38</v>
      </c>
      <c r="B11" s="91">
        <v>1909</v>
      </c>
      <c r="C11" s="26">
        <v>2011</v>
      </c>
      <c r="D11" s="26">
        <v>1901</v>
      </c>
      <c r="E11" s="26">
        <v>1914</v>
      </c>
      <c r="F11" s="91">
        <v>1741</v>
      </c>
      <c r="G11" s="26">
        <v>1739</v>
      </c>
      <c r="H11" s="26">
        <v>1748</v>
      </c>
      <c r="I11" s="27">
        <v>1739</v>
      </c>
      <c r="J11" s="27">
        <v>1606.4939999999999</v>
      </c>
      <c r="K11" s="27">
        <v>7735</v>
      </c>
      <c r="L11" s="27">
        <v>6967</v>
      </c>
      <c r="M11" s="356"/>
      <c r="N11" s="354"/>
      <c r="O11" s="297"/>
      <c r="P11" s="297"/>
      <c r="S11" s="354"/>
      <c r="T11" s="354"/>
      <c r="V11" s="400"/>
    </row>
    <row r="12" spans="1:30" ht="15">
      <c r="A12" s="409" t="s">
        <v>39</v>
      </c>
      <c r="B12" s="91">
        <v>1301</v>
      </c>
      <c r="C12" s="26">
        <v>1187</v>
      </c>
      <c r="D12" s="26">
        <v>1090</v>
      </c>
      <c r="E12" s="26">
        <v>1257</v>
      </c>
      <c r="F12" s="91">
        <v>1049</v>
      </c>
      <c r="G12" s="26">
        <v>1047</v>
      </c>
      <c r="H12" s="26">
        <v>1083</v>
      </c>
      <c r="I12" s="27">
        <v>1171</v>
      </c>
      <c r="J12" s="27">
        <v>1089.7679999999998</v>
      </c>
      <c r="K12" s="27">
        <v>4835</v>
      </c>
      <c r="L12" s="27">
        <v>4350</v>
      </c>
      <c r="M12" s="356"/>
      <c r="N12" s="354"/>
      <c r="O12" s="297"/>
      <c r="P12" s="297"/>
      <c r="S12" s="354"/>
      <c r="T12" s="354"/>
      <c r="V12" s="400"/>
    </row>
    <row r="13" spans="1:30" ht="15">
      <c r="A13" s="410" t="s">
        <v>26</v>
      </c>
      <c r="B13" s="255">
        <v>311</v>
      </c>
      <c r="C13" s="256">
        <v>321</v>
      </c>
      <c r="D13" s="256">
        <v>313</v>
      </c>
      <c r="E13" s="256">
        <v>332</v>
      </c>
      <c r="F13" s="91">
        <v>284</v>
      </c>
      <c r="G13" s="26">
        <v>283</v>
      </c>
      <c r="H13" s="26">
        <v>291</v>
      </c>
      <c r="I13" s="27">
        <v>300</v>
      </c>
      <c r="J13" s="27">
        <v>271.29599999999999</v>
      </c>
      <c r="K13" s="27">
        <v>1277</v>
      </c>
      <c r="L13" s="27">
        <v>1158</v>
      </c>
      <c r="M13" s="356"/>
      <c r="N13" s="354"/>
      <c r="O13" s="297"/>
      <c r="P13" s="297"/>
      <c r="S13" s="354"/>
      <c r="T13" s="354"/>
      <c r="V13" s="400"/>
    </row>
    <row r="14" spans="1:30" ht="15">
      <c r="A14" s="411" t="s">
        <v>25</v>
      </c>
      <c r="B14" s="92">
        <v>382</v>
      </c>
      <c r="C14" s="30">
        <v>391</v>
      </c>
      <c r="D14" s="30">
        <v>395</v>
      </c>
      <c r="E14" s="30">
        <v>440</v>
      </c>
      <c r="F14" s="91">
        <v>382</v>
      </c>
      <c r="G14" s="26">
        <v>349</v>
      </c>
      <c r="H14" s="26">
        <v>386</v>
      </c>
      <c r="I14" s="27">
        <v>375</v>
      </c>
      <c r="J14" s="27">
        <v>361.12400000000002</v>
      </c>
      <c r="K14" s="27">
        <v>1608</v>
      </c>
      <c r="L14" s="27">
        <v>1492</v>
      </c>
      <c r="M14" s="356"/>
      <c r="N14" s="354"/>
      <c r="O14" s="297"/>
      <c r="P14" s="297"/>
      <c r="S14" s="354"/>
      <c r="T14" s="354"/>
      <c r="V14" s="400"/>
    </row>
    <row r="15" spans="1:30" ht="15">
      <c r="A15" s="409" t="s">
        <v>24</v>
      </c>
      <c r="B15" s="91">
        <v>359</v>
      </c>
      <c r="C15" s="26">
        <v>386</v>
      </c>
      <c r="D15" s="26">
        <v>387</v>
      </c>
      <c r="E15" s="26">
        <v>383</v>
      </c>
      <c r="F15" s="91">
        <v>299</v>
      </c>
      <c r="G15" s="26">
        <v>317</v>
      </c>
      <c r="H15" s="26">
        <v>338</v>
      </c>
      <c r="I15" s="27">
        <v>330</v>
      </c>
      <c r="J15" s="27">
        <v>302.45799999999997</v>
      </c>
      <c r="K15" s="27">
        <v>1515</v>
      </c>
      <c r="L15" s="27">
        <v>1284</v>
      </c>
      <c r="M15" s="356"/>
      <c r="N15" s="354"/>
      <c r="O15" s="297"/>
      <c r="P15" s="297"/>
      <c r="S15" s="354"/>
      <c r="T15" s="354"/>
      <c r="V15" s="400"/>
    </row>
    <row r="16" spans="1:30" ht="15">
      <c r="A16" s="410" t="s">
        <v>40</v>
      </c>
      <c r="B16" s="255">
        <v>1954</v>
      </c>
      <c r="C16" s="256">
        <v>1933</v>
      </c>
      <c r="D16" s="256">
        <v>2317</v>
      </c>
      <c r="E16" s="256">
        <v>2178</v>
      </c>
      <c r="F16" s="92">
        <v>2234</v>
      </c>
      <c r="G16" s="30">
        <v>2236</v>
      </c>
      <c r="H16" s="30">
        <v>2395</v>
      </c>
      <c r="I16" s="31">
        <v>2602</v>
      </c>
      <c r="J16" s="31">
        <v>1934.904</v>
      </c>
      <c r="K16" s="31">
        <v>8382</v>
      </c>
      <c r="L16" s="31">
        <v>9467</v>
      </c>
      <c r="M16" s="356"/>
      <c r="N16" s="354"/>
      <c r="O16" s="297"/>
      <c r="P16" s="297"/>
      <c r="S16" s="354"/>
      <c r="T16" s="354"/>
      <c r="V16" s="400"/>
    </row>
    <row r="17" spans="1:22" ht="15.75">
      <c r="A17" s="406" t="s">
        <v>35</v>
      </c>
      <c r="B17" s="90">
        <v>8986</v>
      </c>
      <c r="C17" s="34">
        <v>9054</v>
      </c>
      <c r="D17" s="34">
        <v>8644</v>
      </c>
      <c r="E17" s="34">
        <v>9039</v>
      </c>
      <c r="F17" s="93">
        <v>8243</v>
      </c>
      <c r="G17" s="28">
        <v>8325</v>
      </c>
      <c r="H17" s="28">
        <v>8252</v>
      </c>
      <c r="I17" s="29">
        <v>8690</v>
      </c>
      <c r="J17" s="29">
        <v>8056.1709999999985</v>
      </c>
      <c r="K17" s="29">
        <v>35723</v>
      </c>
      <c r="L17" s="29">
        <v>33510</v>
      </c>
      <c r="M17" s="356"/>
      <c r="N17" s="354"/>
      <c r="O17" s="297"/>
      <c r="P17" s="297"/>
      <c r="S17" s="407"/>
      <c r="T17" s="407"/>
      <c r="V17" s="408"/>
    </row>
    <row r="18" spans="1:22" ht="15">
      <c r="A18" s="409" t="s">
        <v>36</v>
      </c>
      <c r="B18" s="91">
        <v>5022</v>
      </c>
      <c r="C18" s="26">
        <v>5036</v>
      </c>
      <c r="D18" s="26">
        <v>4883</v>
      </c>
      <c r="E18" s="26">
        <v>5102</v>
      </c>
      <c r="F18" s="92">
        <v>4727</v>
      </c>
      <c r="G18" s="30">
        <v>4815</v>
      </c>
      <c r="H18" s="30">
        <v>4660</v>
      </c>
      <c r="I18" s="31">
        <v>4918</v>
      </c>
      <c r="J18" s="31">
        <v>4519.04</v>
      </c>
      <c r="K18" s="31">
        <v>20043</v>
      </c>
      <c r="L18" s="31">
        <v>19120</v>
      </c>
      <c r="M18" s="356"/>
      <c r="N18" s="354"/>
      <c r="O18" s="297"/>
      <c r="P18" s="297"/>
      <c r="S18" s="354"/>
      <c r="T18" s="354"/>
      <c r="V18" s="400"/>
    </row>
    <row r="19" spans="1:22" ht="15">
      <c r="A19" s="410" t="s">
        <v>37</v>
      </c>
      <c r="B19" s="255">
        <v>1430</v>
      </c>
      <c r="C19" s="256">
        <v>1434</v>
      </c>
      <c r="D19" s="256">
        <v>1335</v>
      </c>
      <c r="E19" s="256">
        <v>1385</v>
      </c>
      <c r="F19" s="92">
        <v>1319</v>
      </c>
      <c r="G19" s="30">
        <v>1292</v>
      </c>
      <c r="H19" s="30">
        <v>1273</v>
      </c>
      <c r="I19" s="31">
        <v>1348</v>
      </c>
      <c r="J19" s="31">
        <v>1289.8650000000002</v>
      </c>
      <c r="K19" s="31">
        <v>5584</v>
      </c>
      <c r="L19" s="31">
        <v>5232</v>
      </c>
      <c r="M19" s="356"/>
      <c r="N19" s="354"/>
      <c r="O19" s="297"/>
      <c r="P19" s="297"/>
      <c r="S19" s="354"/>
      <c r="T19" s="354"/>
      <c r="V19" s="400"/>
    </row>
    <row r="20" spans="1:22" ht="15">
      <c r="A20" s="409" t="s">
        <v>38</v>
      </c>
      <c r="B20" s="91">
        <v>268</v>
      </c>
      <c r="C20" s="26">
        <v>273</v>
      </c>
      <c r="D20" s="26">
        <v>263</v>
      </c>
      <c r="E20" s="26">
        <v>279</v>
      </c>
      <c r="F20" s="92">
        <v>87</v>
      </c>
      <c r="G20" s="30">
        <v>0</v>
      </c>
      <c r="H20" s="30">
        <v>0</v>
      </c>
      <c r="I20" s="31">
        <v>0</v>
      </c>
      <c r="J20" s="132" t="s">
        <v>187</v>
      </c>
      <c r="K20" s="31">
        <v>1083</v>
      </c>
      <c r="L20" s="31">
        <v>87</v>
      </c>
      <c r="M20" s="356"/>
      <c r="N20" s="354"/>
      <c r="O20" s="297"/>
      <c r="P20" s="297"/>
      <c r="S20" s="354"/>
      <c r="T20" s="354"/>
      <c r="V20" s="400"/>
    </row>
    <row r="21" spans="1:22" ht="15">
      <c r="A21" s="409" t="s">
        <v>39</v>
      </c>
      <c r="B21" s="91">
        <v>285</v>
      </c>
      <c r="C21" s="26">
        <v>279</v>
      </c>
      <c r="D21" s="26">
        <v>261</v>
      </c>
      <c r="E21" s="26">
        <v>267</v>
      </c>
      <c r="F21" s="92">
        <v>242</v>
      </c>
      <c r="G21" s="30">
        <v>250</v>
      </c>
      <c r="H21" s="30">
        <v>248</v>
      </c>
      <c r="I21" s="31">
        <v>269</v>
      </c>
      <c r="J21" s="31">
        <v>253.56100000000004</v>
      </c>
      <c r="K21" s="31">
        <v>1092</v>
      </c>
      <c r="L21" s="31">
        <v>1009</v>
      </c>
      <c r="M21" s="356"/>
      <c r="N21" s="354"/>
      <c r="O21" s="297"/>
      <c r="P21" s="297"/>
      <c r="S21" s="354"/>
      <c r="T21" s="354"/>
      <c r="V21" s="400"/>
    </row>
    <row r="22" spans="1:22" ht="15">
      <c r="A22" s="410" t="s">
        <v>26</v>
      </c>
      <c r="B22" s="255">
        <v>488</v>
      </c>
      <c r="C22" s="256">
        <v>491</v>
      </c>
      <c r="D22" s="256">
        <v>462</v>
      </c>
      <c r="E22" s="256">
        <v>474</v>
      </c>
      <c r="F22" s="92">
        <v>449</v>
      </c>
      <c r="G22" s="30">
        <v>441</v>
      </c>
      <c r="H22" s="30">
        <v>457</v>
      </c>
      <c r="I22" s="31">
        <v>458</v>
      </c>
      <c r="J22" s="31">
        <v>434.69399999999996</v>
      </c>
      <c r="K22" s="31">
        <v>1915</v>
      </c>
      <c r="L22" s="31">
        <v>1805</v>
      </c>
      <c r="M22" s="356"/>
      <c r="N22" s="354"/>
      <c r="O22" s="297"/>
      <c r="P22" s="297"/>
      <c r="S22" s="354"/>
      <c r="T22" s="354"/>
      <c r="V22" s="400"/>
    </row>
    <row r="23" spans="1:22" ht="15">
      <c r="A23" s="409" t="s">
        <v>24</v>
      </c>
      <c r="B23" s="91">
        <v>430</v>
      </c>
      <c r="C23" s="26">
        <v>441</v>
      </c>
      <c r="D23" s="26">
        <v>439</v>
      </c>
      <c r="E23" s="26">
        <v>451</v>
      </c>
      <c r="F23" s="91">
        <v>400</v>
      </c>
      <c r="G23" s="26">
        <v>418</v>
      </c>
      <c r="H23" s="26">
        <v>439</v>
      </c>
      <c r="I23" s="27">
        <v>435</v>
      </c>
      <c r="J23" s="27">
        <v>399.95600000000002</v>
      </c>
      <c r="K23" s="27">
        <v>1761</v>
      </c>
      <c r="L23" s="27">
        <v>1692</v>
      </c>
      <c r="M23" s="356"/>
      <c r="N23" s="354"/>
      <c r="O23" s="297"/>
      <c r="P23" s="297"/>
      <c r="S23" s="354"/>
      <c r="T23" s="354"/>
      <c r="V23" s="400"/>
    </row>
    <row r="24" spans="1:22" ht="15">
      <c r="A24" s="410" t="s">
        <v>184</v>
      </c>
      <c r="B24" s="91">
        <v>1346</v>
      </c>
      <c r="C24" s="26">
        <v>1395</v>
      </c>
      <c r="D24" s="26">
        <v>1289</v>
      </c>
      <c r="E24" s="26">
        <v>1358</v>
      </c>
      <c r="F24" s="91">
        <v>1244</v>
      </c>
      <c r="G24" s="26">
        <v>1386</v>
      </c>
      <c r="H24" s="26">
        <v>1422</v>
      </c>
      <c r="I24" s="27">
        <v>1532</v>
      </c>
      <c r="J24" s="27">
        <v>1409.692</v>
      </c>
      <c r="K24" s="27">
        <v>5388</v>
      </c>
      <c r="L24" s="27">
        <v>5584</v>
      </c>
      <c r="M24" s="356"/>
      <c r="N24" s="354"/>
      <c r="O24" s="297"/>
      <c r="P24" s="297"/>
      <c r="S24" s="354"/>
      <c r="T24" s="354"/>
      <c r="V24" s="400"/>
    </row>
    <row r="25" spans="1:22" s="413" customFormat="1" ht="15.75">
      <c r="A25" s="412" t="s">
        <v>29</v>
      </c>
      <c r="B25" s="93">
        <v>4445</v>
      </c>
      <c r="C25" s="28">
        <v>4930</v>
      </c>
      <c r="D25" s="28">
        <v>5133</v>
      </c>
      <c r="E25" s="28">
        <v>5223</v>
      </c>
      <c r="F25" s="93">
        <v>4684</v>
      </c>
      <c r="G25" s="28">
        <v>5197</v>
      </c>
      <c r="H25" s="28">
        <v>5292</v>
      </c>
      <c r="I25" s="29">
        <v>5241</v>
      </c>
      <c r="J25" s="29">
        <v>4622.2380000000003</v>
      </c>
      <c r="K25" s="29">
        <v>19731</v>
      </c>
      <c r="L25" s="29">
        <v>20414</v>
      </c>
      <c r="M25" s="356"/>
      <c r="N25" s="354"/>
      <c r="O25" s="297"/>
      <c r="P25" s="297"/>
      <c r="S25" s="407"/>
      <c r="T25" s="407"/>
      <c r="V25" s="408"/>
    </row>
    <row r="26" spans="1:22" ht="15">
      <c r="A26" s="411" t="s">
        <v>30</v>
      </c>
      <c r="B26" s="92">
        <v>1888</v>
      </c>
      <c r="C26" s="30">
        <v>2078</v>
      </c>
      <c r="D26" s="30">
        <v>2131</v>
      </c>
      <c r="E26" s="30">
        <v>2159</v>
      </c>
      <c r="F26" s="122">
        <v>1860</v>
      </c>
      <c r="G26" s="123">
        <v>2041</v>
      </c>
      <c r="H26" s="123">
        <v>2099</v>
      </c>
      <c r="I26" s="21">
        <v>2111</v>
      </c>
      <c r="J26" s="21">
        <v>1724.6900000000003</v>
      </c>
      <c r="K26" s="21">
        <v>8256</v>
      </c>
      <c r="L26" s="21">
        <v>8111</v>
      </c>
      <c r="M26" s="356"/>
      <c r="N26" s="354"/>
      <c r="O26" s="297"/>
      <c r="P26" s="297"/>
      <c r="S26" s="354"/>
      <c r="T26" s="354"/>
      <c r="V26" s="400"/>
    </row>
    <row r="27" spans="1:22" ht="15">
      <c r="A27" s="411" t="s">
        <v>31</v>
      </c>
      <c r="B27" s="92">
        <v>938</v>
      </c>
      <c r="C27" s="30">
        <v>1030</v>
      </c>
      <c r="D27" s="30">
        <v>982</v>
      </c>
      <c r="E27" s="30">
        <v>984</v>
      </c>
      <c r="F27" s="122">
        <v>887</v>
      </c>
      <c r="G27" s="123">
        <v>978</v>
      </c>
      <c r="H27" s="123">
        <v>1001</v>
      </c>
      <c r="I27" s="21">
        <v>958</v>
      </c>
      <c r="J27" s="21">
        <v>822.27800000000002</v>
      </c>
      <c r="K27" s="21">
        <v>3934</v>
      </c>
      <c r="L27" s="21">
        <v>3824</v>
      </c>
      <c r="M27" s="356"/>
      <c r="N27" s="354"/>
      <c r="O27" s="297"/>
      <c r="P27" s="297"/>
      <c r="S27" s="354"/>
      <c r="T27" s="354"/>
      <c r="V27" s="400"/>
    </row>
    <row r="28" spans="1:22" ht="15">
      <c r="A28" s="411" t="s">
        <v>66</v>
      </c>
      <c r="B28" s="92">
        <v>462</v>
      </c>
      <c r="C28" s="30">
        <v>474</v>
      </c>
      <c r="D28" s="30">
        <v>684</v>
      </c>
      <c r="E28" s="30">
        <v>749</v>
      </c>
      <c r="F28" s="316">
        <v>701</v>
      </c>
      <c r="G28" s="341">
        <v>783</v>
      </c>
      <c r="H28" s="341">
        <v>813</v>
      </c>
      <c r="I28" s="288">
        <v>821</v>
      </c>
      <c r="J28" s="288">
        <v>786.44299999999987</v>
      </c>
      <c r="K28" s="288">
        <v>2369</v>
      </c>
      <c r="L28" s="288">
        <v>3118</v>
      </c>
      <c r="M28" s="356"/>
      <c r="N28" s="354"/>
      <c r="O28" s="297"/>
      <c r="P28" s="297"/>
      <c r="S28" s="354"/>
      <c r="T28" s="354"/>
      <c r="V28" s="400"/>
    </row>
    <row r="29" spans="1:22" ht="15">
      <c r="A29" s="411" t="s">
        <v>67</v>
      </c>
      <c r="B29" s="92">
        <v>207</v>
      </c>
      <c r="C29" s="30">
        <v>234</v>
      </c>
      <c r="D29" s="30">
        <v>242</v>
      </c>
      <c r="E29" s="30">
        <v>244</v>
      </c>
      <c r="F29" s="316">
        <v>211</v>
      </c>
      <c r="G29" s="341">
        <v>235</v>
      </c>
      <c r="H29" s="341">
        <v>252</v>
      </c>
      <c r="I29" s="288">
        <v>234</v>
      </c>
      <c r="J29" s="288">
        <v>199.03400000000002</v>
      </c>
      <c r="K29" s="288">
        <v>927</v>
      </c>
      <c r="L29" s="288">
        <v>932</v>
      </c>
      <c r="M29" s="356"/>
      <c r="N29" s="354"/>
      <c r="O29" s="297"/>
      <c r="P29" s="297"/>
      <c r="S29" s="354"/>
      <c r="T29" s="354"/>
      <c r="V29" s="400"/>
    </row>
    <row r="30" spans="1:22" ht="15">
      <c r="A30" s="411" t="s">
        <v>32</v>
      </c>
      <c r="B30" s="92">
        <v>222</v>
      </c>
      <c r="C30" s="30">
        <v>259</v>
      </c>
      <c r="D30" s="30">
        <v>283</v>
      </c>
      <c r="E30" s="30">
        <v>247</v>
      </c>
      <c r="F30" s="122">
        <v>215</v>
      </c>
      <c r="G30" s="123">
        <v>225</v>
      </c>
      <c r="H30" s="123">
        <v>248</v>
      </c>
      <c r="I30" s="21">
        <v>227</v>
      </c>
      <c r="J30" s="21">
        <v>202.87899999999999</v>
      </c>
      <c r="K30" s="21">
        <v>1011</v>
      </c>
      <c r="L30" s="21">
        <v>915</v>
      </c>
      <c r="M30" s="356"/>
      <c r="N30" s="354"/>
      <c r="O30" s="297"/>
      <c r="P30" s="297"/>
      <c r="S30" s="354"/>
      <c r="T30" s="354"/>
      <c r="V30" s="400"/>
    </row>
    <row r="31" spans="1:22" ht="15">
      <c r="A31" s="411" t="s">
        <v>33</v>
      </c>
      <c r="B31" s="92">
        <v>119</v>
      </c>
      <c r="C31" s="30">
        <v>137</v>
      </c>
      <c r="D31" s="30">
        <v>140</v>
      </c>
      <c r="E31" s="30">
        <v>140</v>
      </c>
      <c r="F31" s="122">
        <v>117</v>
      </c>
      <c r="G31" s="123">
        <v>130</v>
      </c>
      <c r="H31" s="123">
        <v>136</v>
      </c>
      <c r="I31" s="21">
        <v>129</v>
      </c>
      <c r="J31" s="21">
        <v>112.211</v>
      </c>
      <c r="K31" s="21">
        <v>536</v>
      </c>
      <c r="L31" s="21">
        <v>512</v>
      </c>
      <c r="M31" s="356"/>
      <c r="N31" s="354"/>
      <c r="O31" s="297"/>
      <c r="P31" s="297"/>
      <c r="S31" s="354"/>
      <c r="T31" s="354"/>
      <c r="V31" s="400"/>
    </row>
    <row r="32" spans="1:22" ht="15">
      <c r="A32" s="411" t="s">
        <v>98</v>
      </c>
      <c r="B32" s="92">
        <v>613</v>
      </c>
      <c r="C32" s="30">
        <v>718</v>
      </c>
      <c r="D32" s="30">
        <v>669</v>
      </c>
      <c r="E32" s="30">
        <v>716</v>
      </c>
      <c r="F32" s="122">
        <v>698</v>
      </c>
      <c r="G32" s="123">
        <v>809</v>
      </c>
      <c r="H32" s="123">
        <v>749</v>
      </c>
      <c r="I32" s="21">
        <v>767</v>
      </c>
      <c r="J32" s="21">
        <v>779.54600000000005</v>
      </c>
      <c r="K32" s="21">
        <v>2716</v>
      </c>
      <c r="L32" s="21">
        <v>3023</v>
      </c>
      <c r="M32" s="356"/>
      <c r="N32" s="354"/>
      <c r="O32" s="297"/>
      <c r="P32" s="297"/>
      <c r="S32" s="354"/>
      <c r="T32" s="354"/>
      <c r="V32" s="400"/>
    </row>
    <row r="33" spans="1:22" ht="15.75">
      <c r="A33" s="412" t="s">
        <v>97</v>
      </c>
      <c r="B33" s="93">
        <v>979</v>
      </c>
      <c r="C33" s="28">
        <v>974</v>
      </c>
      <c r="D33" s="28">
        <v>793</v>
      </c>
      <c r="E33" s="28">
        <v>1053</v>
      </c>
      <c r="F33" s="93">
        <v>860</v>
      </c>
      <c r="G33" s="28">
        <v>915</v>
      </c>
      <c r="H33" s="28">
        <v>815</v>
      </c>
      <c r="I33" s="29">
        <v>966</v>
      </c>
      <c r="J33" s="29">
        <v>877.84500000000003</v>
      </c>
      <c r="K33" s="29">
        <v>3799</v>
      </c>
      <c r="L33" s="29">
        <v>3556</v>
      </c>
      <c r="M33" s="356"/>
      <c r="N33" s="354"/>
      <c r="O33" s="297"/>
      <c r="P33" s="297"/>
      <c r="S33" s="354"/>
      <c r="T33" s="354"/>
      <c r="V33" s="400"/>
    </row>
    <row r="34" spans="1:22" ht="15.75">
      <c r="A34" s="414" t="s">
        <v>18</v>
      </c>
      <c r="B34" s="94">
        <v>-1217</v>
      </c>
      <c r="C34" s="39">
        <v>-1245</v>
      </c>
      <c r="D34" s="39">
        <v>-1204</v>
      </c>
      <c r="E34" s="39">
        <v>-1326</v>
      </c>
      <c r="F34" s="94">
        <f>-1112-1</f>
        <v>-1113</v>
      </c>
      <c r="G34" s="39">
        <v>-1177</v>
      </c>
      <c r="H34" s="39">
        <v>-1186</v>
      </c>
      <c r="I34" s="48">
        <v>-1177</v>
      </c>
      <c r="J34" s="48">
        <v>-1077.5360000000073</v>
      </c>
      <c r="K34" s="48">
        <v>-4992</v>
      </c>
      <c r="L34" s="48">
        <v>-4653</v>
      </c>
      <c r="M34" s="356"/>
      <c r="N34" s="354"/>
      <c r="O34" s="297"/>
      <c r="P34" s="297"/>
      <c r="S34" s="354"/>
      <c r="T34" s="354"/>
      <c r="V34" s="400"/>
    </row>
    <row r="35" spans="1:22" ht="15.75">
      <c r="A35" s="412" t="s">
        <v>19</v>
      </c>
      <c r="B35" s="93">
        <v>25723</v>
      </c>
      <c r="C35" s="28">
        <v>26326</v>
      </c>
      <c r="D35" s="28">
        <v>25877</v>
      </c>
      <c r="E35" s="415">
        <v>27125</v>
      </c>
      <c r="F35" s="93">
        <v>24582</v>
      </c>
      <c r="G35" s="28">
        <v>25312</v>
      </c>
      <c r="H35" s="28">
        <v>25416</v>
      </c>
      <c r="I35" s="29">
        <v>26560</v>
      </c>
      <c r="J35" s="29">
        <v>23972.381999999994</v>
      </c>
      <c r="K35" s="29">
        <v>105051</v>
      </c>
      <c r="L35" s="29">
        <v>101870</v>
      </c>
      <c r="M35" s="356"/>
      <c r="N35" s="354"/>
      <c r="O35" s="297"/>
      <c r="P35" s="297"/>
      <c r="S35" s="407"/>
      <c r="T35" s="407"/>
      <c r="V35" s="400"/>
    </row>
    <row r="36" spans="1:22" ht="15.75">
      <c r="A36" s="416"/>
      <c r="B36" s="416"/>
      <c r="C36" s="416"/>
      <c r="D36" s="416"/>
      <c r="E36" s="416"/>
      <c r="F36" s="253"/>
      <c r="G36" s="253"/>
      <c r="H36" s="253"/>
      <c r="I36" s="253"/>
      <c r="J36" s="253"/>
    </row>
    <row r="37" spans="1:22" ht="16.5" customHeight="1">
      <c r="A37" s="289" t="s">
        <v>107</v>
      </c>
      <c r="B37" s="289"/>
      <c r="C37" s="289"/>
      <c r="D37" s="289"/>
      <c r="E37" s="289"/>
      <c r="F37" s="417"/>
      <c r="G37" s="417"/>
      <c r="H37" s="417"/>
      <c r="I37" s="417"/>
      <c r="J37" s="417"/>
    </row>
    <row r="38" spans="1:22" ht="13.5" customHeight="1">
      <c r="A38" s="418" t="s">
        <v>101</v>
      </c>
      <c r="B38" s="418"/>
      <c r="C38" s="418"/>
      <c r="D38" s="418"/>
      <c r="E38" s="418"/>
    </row>
    <row r="40" spans="1:22"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</row>
    <row r="41" spans="1:22"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</row>
    <row r="42" spans="1:22">
      <c r="F42" s="297"/>
      <c r="G42" s="297"/>
      <c r="H42" s="297"/>
      <c r="I42" s="297"/>
      <c r="J42" s="297"/>
    </row>
    <row r="43" spans="1:22">
      <c r="F43" s="297"/>
      <c r="G43" s="297"/>
      <c r="H43" s="297"/>
      <c r="I43" s="297"/>
      <c r="J43" s="297"/>
    </row>
    <row r="44" spans="1:22">
      <c r="F44" s="297"/>
      <c r="G44" s="297"/>
      <c r="H44" s="297"/>
      <c r="I44" s="297"/>
      <c r="J44" s="297"/>
    </row>
    <row r="45" spans="1:22">
      <c r="F45" s="297"/>
      <c r="G45" s="297"/>
      <c r="H45" s="297"/>
      <c r="I45" s="297"/>
      <c r="J45" s="297"/>
    </row>
    <row r="46" spans="1:22">
      <c r="F46" s="297"/>
      <c r="G46" s="297"/>
      <c r="H46" s="297"/>
      <c r="I46" s="297"/>
      <c r="J46" s="297"/>
    </row>
    <row r="47" spans="1:22">
      <c r="J47" s="297"/>
    </row>
    <row r="48" spans="1:22">
      <c r="F48" s="297"/>
      <c r="G48" s="297"/>
      <c r="H48" s="297"/>
      <c r="I48" s="297"/>
      <c r="J48" s="297"/>
    </row>
    <row r="49" spans="6:10">
      <c r="F49" s="297"/>
      <c r="G49" s="297"/>
      <c r="H49" s="297"/>
      <c r="I49" s="297"/>
      <c r="J49" s="297"/>
    </row>
    <row r="50" spans="6:10">
      <c r="F50" s="297"/>
      <c r="G50" s="297"/>
      <c r="H50" s="297"/>
      <c r="I50" s="297"/>
      <c r="J50" s="297"/>
    </row>
    <row r="51" spans="6:10">
      <c r="F51" s="297"/>
      <c r="G51" s="297"/>
      <c r="H51" s="297"/>
      <c r="I51" s="297"/>
      <c r="J51" s="297"/>
    </row>
    <row r="52" spans="6:10">
      <c r="F52" s="297"/>
      <c r="G52" s="297"/>
      <c r="H52" s="297"/>
      <c r="I52" s="297"/>
      <c r="J52" s="297"/>
    </row>
    <row r="53" spans="6:10">
      <c r="F53" s="297"/>
      <c r="G53" s="297"/>
      <c r="H53" s="297"/>
      <c r="I53" s="297"/>
      <c r="J53" s="297"/>
    </row>
    <row r="54" spans="6:10">
      <c r="F54" s="297"/>
      <c r="G54" s="297"/>
      <c r="H54" s="297"/>
      <c r="I54" s="297"/>
      <c r="J54" s="297"/>
    </row>
    <row r="55" spans="6:10">
      <c r="F55" s="297"/>
      <c r="G55" s="297"/>
      <c r="H55" s="297"/>
      <c r="I55" s="297"/>
      <c r="J55" s="297"/>
    </row>
    <row r="56" spans="6:10">
      <c r="F56" s="297"/>
      <c r="G56" s="297"/>
      <c r="H56" s="297"/>
      <c r="I56" s="297"/>
      <c r="J56" s="297"/>
    </row>
    <row r="57" spans="6:10">
      <c r="F57" s="297"/>
      <c r="G57" s="297"/>
      <c r="H57" s="297"/>
      <c r="I57" s="297"/>
      <c r="J57" s="297"/>
    </row>
    <row r="58" spans="6:10">
      <c r="F58" s="297"/>
      <c r="G58" s="297"/>
      <c r="H58" s="297"/>
      <c r="I58" s="297"/>
      <c r="J58" s="297"/>
    </row>
    <row r="59" spans="6:10">
      <c r="F59" s="297"/>
      <c r="G59" s="297"/>
      <c r="H59" s="297"/>
      <c r="I59" s="297"/>
      <c r="J59" s="297"/>
    </row>
    <row r="60" spans="6:10">
      <c r="F60" s="297"/>
      <c r="G60" s="297"/>
      <c r="H60" s="297"/>
      <c r="I60" s="297"/>
      <c r="J60" s="297"/>
    </row>
    <row r="61" spans="6:10">
      <c r="F61" s="297"/>
      <c r="G61" s="297"/>
      <c r="H61" s="297"/>
      <c r="I61" s="297"/>
      <c r="J61" s="297"/>
    </row>
    <row r="62" spans="6:10">
      <c r="F62" s="297"/>
      <c r="G62" s="297"/>
      <c r="H62" s="297"/>
      <c r="I62" s="297"/>
      <c r="J62" s="297"/>
    </row>
    <row r="63" spans="6:10">
      <c r="F63" s="297"/>
      <c r="G63" s="297"/>
      <c r="H63" s="297"/>
      <c r="I63" s="297"/>
      <c r="J63" s="297"/>
    </row>
    <row r="64" spans="6:10">
      <c r="F64" s="297"/>
      <c r="G64" s="297"/>
      <c r="H64" s="297"/>
      <c r="I64" s="297"/>
      <c r="J64" s="297"/>
    </row>
    <row r="65" spans="6:10">
      <c r="F65" s="297"/>
      <c r="G65" s="297"/>
      <c r="H65" s="297"/>
      <c r="I65" s="297"/>
      <c r="J65" s="297"/>
    </row>
  </sheetData>
  <mergeCells count="2">
    <mergeCell ref="B6:E6"/>
    <mergeCell ref="F6:I6"/>
  </mergeCells>
  <phoneticPr fontId="0" type="noConversion"/>
  <pageMargins left="0.39370078740157483" right="0.47244094488188981" top="0.82677165354330717" bottom="0.55118110236220474" header="0.51181102362204722" footer="0.51181102362204722"/>
  <pageSetup paperSize="9" scale="84" orientation="landscape" r:id="rId1"/>
  <headerFooter alignWithMargins="0">
    <oddHeader>&amp;L&amp;11TeliaSonera AB/Investor Relations
Fredrik Johansson, Tel. +46 705 10 10 22&amp;R&amp;11 2014-04-23</oddHeader>
    <oddFooter>&amp;LHistorical financial information&amp;R6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AE111"/>
  <sheetViews>
    <sheetView zoomScale="60" zoomScaleNormal="60" zoomScalePageLayoutView="80" workbookViewId="0"/>
  </sheetViews>
  <sheetFormatPr defaultRowHeight="12.75"/>
  <cols>
    <col min="1" max="1" width="51.140625" style="42" customWidth="1"/>
    <col min="2" max="11" width="11.5703125" style="42" customWidth="1"/>
    <col min="12" max="12" width="11.7109375" style="42" customWidth="1"/>
    <col min="13" max="13" width="16.140625" style="42" bestFit="1" customWidth="1"/>
    <col min="14" max="14" width="14" style="42" bestFit="1" customWidth="1"/>
    <col min="15" max="16384" width="9.140625" style="42"/>
  </cols>
  <sheetData>
    <row r="2" spans="1:31" ht="18">
      <c r="A2" s="80" t="s">
        <v>47</v>
      </c>
      <c r="B2" s="80"/>
      <c r="C2" s="80"/>
      <c r="D2" s="80"/>
      <c r="E2" s="80"/>
    </row>
    <row r="3" spans="1:31" ht="15">
      <c r="A3" s="82" t="s">
        <v>191</v>
      </c>
      <c r="B3" s="82"/>
      <c r="C3" s="82"/>
      <c r="D3" s="82"/>
      <c r="E3" s="82"/>
    </row>
    <row r="4" spans="1:31" ht="14.25">
      <c r="A4" s="83" t="s">
        <v>73</v>
      </c>
      <c r="B4" s="83"/>
      <c r="C4" s="83"/>
      <c r="D4" s="83"/>
      <c r="E4" s="83"/>
    </row>
    <row r="5" spans="1:31" ht="15.75">
      <c r="A5" s="81" t="s">
        <v>111</v>
      </c>
      <c r="B5" s="419"/>
      <c r="C5" s="419"/>
      <c r="D5" s="419"/>
      <c r="E5" s="419"/>
      <c r="F5" s="418"/>
      <c r="G5" s="418"/>
      <c r="H5" s="418"/>
      <c r="I5" s="418"/>
      <c r="J5" s="418"/>
    </row>
    <row r="6" spans="1:31" ht="15.75">
      <c r="A6" s="84" t="s">
        <v>1</v>
      </c>
      <c r="B6" s="493">
        <v>2012</v>
      </c>
      <c r="C6" s="494"/>
      <c r="D6" s="494"/>
      <c r="E6" s="495"/>
      <c r="F6" s="490">
        <v>2013</v>
      </c>
      <c r="G6" s="491"/>
      <c r="H6" s="491"/>
      <c r="I6" s="492"/>
      <c r="J6" s="371">
        <v>2014</v>
      </c>
      <c r="K6" s="304">
        <v>2012</v>
      </c>
      <c r="L6" s="304">
        <v>2013</v>
      </c>
    </row>
    <row r="7" spans="1:31" ht="15.75">
      <c r="A7" s="85"/>
      <c r="B7" s="307" t="s">
        <v>5</v>
      </c>
      <c r="C7" s="305" t="s">
        <v>4</v>
      </c>
      <c r="D7" s="305" t="s">
        <v>3</v>
      </c>
      <c r="E7" s="305" t="s">
        <v>2</v>
      </c>
      <c r="F7" s="307" t="s">
        <v>5</v>
      </c>
      <c r="G7" s="305" t="s">
        <v>4</v>
      </c>
      <c r="H7" s="305" t="s">
        <v>3</v>
      </c>
      <c r="I7" s="306" t="s">
        <v>2</v>
      </c>
      <c r="J7" s="390" t="s">
        <v>5</v>
      </c>
      <c r="K7" s="308" t="s">
        <v>6</v>
      </c>
      <c r="L7" s="308" t="s">
        <v>6</v>
      </c>
      <c r="M7" s="82"/>
      <c r="N7" s="299"/>
    </row>
    <row r="8" spans="1:31" s="413" customFormat="1" ht="15.75">
      <c r="A8" s="420" t="s">
        <v>34</v>
      </c>
      <c r="B8" s="119">
        <v>12170</v>
      </c>
      <c r="C8" s="120">
        <v>12264</v>
      </c>
      <c r="D8" s="120">
        <v>12200</v>
      </c>
      <c r="E8" s="120">
        <v>12800</v>
      </c>
      <c r="F8" s="119">
        <v>11617</v>
      </c>
      <c r="G8" s="120">
        <v>11769</v>
      </c>
      <c r="H8" s="120">
        <v>11975</v>
      </c>
      <c r="I8" s="121">
        <v>12576</v>
      </c>
      <c r="J8" s="89">
        <v>11247.289999999999</v>
      </c>
      <c r="K8" s="421">
        <v>49434</v>
      </c>
      <c r="L8" s="421">
        <v>47937</v>
      </c>
      <c r="M8" s="354"/>
      <c r="N8" s="354"/>
      <c r="O8" s="356"/>
      <c r="P8" s="356"/>
      <c r="R8" s="422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</row>
    <row r="9" spans="1:31" ht="15">
      <c r="A9" s="423" t="s">
        <v>36</v>
      </c>
      <c r="B9" s="122">
        <v>4020</v>
      </c>
      <c r="C9" s="123">
        <v>4187</v>
      </c>
      <c r="D9" s="123">
        <v>4074</v>
      </c>
      <c r="E9" s="123">
        <v>4479</v>
      </c>
      <c r="F9" s="91">
        <v>3963</v>
      </c>
      <c r="G9" s="26">
        <v>4125</v>
      </c>
      <c r="H9" s="26">
        <v>4069</v>
      </c>
      <c r="I9" s="27">
        <v>4272</v>
      </c>
      <c r="J9" s="21">
        <v>3976.1419999999998</v>
      </c>
      <c r="K9" s="45">
        <v>16760</v>
      </c>
      <c r="L9" s="45">
        <v>16429</v>
      </c>
      <c r="M9" s="354"/>
      <c r="N9" s="354"/>
      <c r="O9" s="356"/>
      <c r="P9" s="356"/>
      <c r="R9" s="422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</row>
    <row r="10" spans="1:31" ht="18">
      <c r="A10" s="423" t="s">
        <v>115</v>
      </c>
      <c r="B10" s="124">
        <v>0.33</v>
      </c>
      <c r="C10" s="125">
        <v>0.34</v>
      </c>
      <c r="D10" s="125">
        <v>0.35</v>
      </c>
      <c r="E10" s="125">
        <v>0.37</v>
      </c>
      <c r="F10" s="317">
        <v>0.38</v>
      </c>
      <c r="G10" s="342">
        <v>0.39</v>
      </c>
      <c r="H10" s="342">
        <v>0.42</v>
      </c>
      <c r="I10" s="290">
        <v>0.43</v>
      </c>
      <c r="J10" s="143">
        <v>0.43382827422887227</v>
      </c>
      <c r="K10" s="126">
        <v>0.35</v>
      </c>
      <c r="L10" s="126">
        <v>0.4</v>
      </c>
      <c r="M10" s="400"/>
      <c r="N10" s="400"/>
      <c r="O10" s="356"/>
      <c r="P10" s="356"/>
      <c r="R10" s="424"/>
    </row>
    <row r="11" spans="1:31" ht="15">
      <c r="A11" s="425" t="s">
        <v>37</v>
      </c>
      <c r="B11" s="127">
        <v>2026</v>
      </c>
      <c r="C11" s="128">
        <v>1945</v>
      </c>
      <c r="D11" s="128">
        <v>1833</v>
      </c>
      <c r="E11" s="128">
        <v>1908</v>
      </c>
      <c r="F11" s="91">
        <v>1732</v>
      </c>
      <c r="G11" s="26">
        <v>1755</v>
      </c>
      <c r="H11" s="26">
        <v>1761</v>
      </c>
      <c r="I11" s="27">
        <v>1863</v>
      </c>
      <c r="J11" s="21">
        <v>1770.578</v>
      </c>
      <c r="K11" s="45">
        <v>7712</v>
      </c>
      <c r="L11" s="45">
        <v>7111</v>
      </c>
      <c r="M11" s="354"/>
      <c r="N11" s="354"/>
      <c r="O11" s="356"/>
      <c r="P11" s="356"/>
      <c r="R11" s="422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</row>
    <row r="12" spans="1:31" ht="18">
      <c r="A12" s="423" t="s">
        <v>115</v>
      </c>
      <c r="B12" s="124">
        <v>0.3</v>
      </c>
      <c r="C12" s="125">
        <v>0.32</v>
      </c>
      <c r="D12" s="125">
        <v>0.33</v>
      </c>
      <c r="E12" s="125">
        <v>0.35</v>
      </c>
      <c r="F12" s="317">
        <v>0.38</v>
      </c>
      <c r="G12" s="342">
        <v>0.39</v>
      </c>
      <c r="H12" s="342">
        <v>0.4</v>
      </c>
      <c r="I12" s="290">
        <v>0.42</v>
      </c>
      <c r="J12" s="143">
        <v>0.43708627673167344</v>
      </c>
      <c r="K12" s="126">
        <v>0.33</v>
      </c>
      <c r="L12" s="126">
        <v>0.4</v>
      </c>
      <c r="M12" s="400"/>
      <c r="N12" s="400"/>
      <c r="O12" s="82"/>
      <c r="P12" s="426"/>
      <c r="R12" s="424"/>
    </row>
    <row r="13" spans="1:31" ht="15">
      <c r="A13" s="423" t="s">
        <v>38</v>
      </c>
      <c r="B13" s="122">
        <v>1900</v>
      </c>
      <c r="C13" s="123">
        <v>2000</v>
      </c>
      <c r="D13" s="123">
        <v>1893</v>
      </c>
      <c r="E13" s="123">
        <v>1908</v>
      </c>
      <c r="F13" s="91">
        <v>1737</v>
      </c>
      <c r="G13" s="26">
        <v>1732</v>
      </c>
      <c r="H13" s="26">
        <v>1737</v>
      </c>
      <c r="I13" s="27">
        <v>1726</v>
      </c>
      <c r="J13" s="21">
        <v>1596.6970000000001</v>
      </c>
      <c r="K13" s="45">
        <v>7701</v>
      </c>
      <c r="L13" s="45">
        <v>6932</v>
      </c>
      <c r="M13" s="354"/>
      <c r="N13" s="354"/>
      <c r="O13" s="356"/>
      <c r="P13" s="356"/>
      <c r="R13" s="422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</row>
    <row r="14" spans="1:31" ht="18">
      <c r="A14" s="423" t="s">
        <v>115</v>
      </c>
      <c r="B14" s="124">
        <v>0.28000000000000003</v>
      </c>
      <c r="C14" s="125">
        <v>0.3</v>
      </c>
      <c r="D14" s="125">
        <v>0.37</v>
      </c>
      <c r="E14" s="125">
        <v>0.37</v>
      </c>
      <c r="F14" s="317">
        <v>0.39</v>
      </c>
      <c r="G14" s="342">
        <v>0.4</v>
      </c>
      <c r="H14" s="342">
        <v>0.45</v>
      </c>
      <c r="I14" s="290">
        <v>0.45</v>
      </c>
      <c r="J14" s="143">
        <v>0.46760660638581247</v>
      </c>
      <c r="K14" s="126">
        <v>0.33</v>
      </c>
      <c r="L14" s="126">
        <v>0.42</v>
      </c>
      <c r="M14" s="400"/>
      <c r="N14" s="400"/>
      <c r="O14" s="82"/>
      <c r="P14" s="426"/>
      <c r="R14" s="424"/>
    </row>
    <row r="15" spans="1:31" ht="15">
      <c r="A15" s="423" t="s">
        <v>39</v>
      </c>
      <c r="B15" s="122">
        <v>1284</v>
      </c>
      <c r="C15" s="123">
        <v>1175</v>
      </c>
      <c r="D15" s="123">
        <v>1077</v>
      </c>
      <c r="E15" s="123">
        <v>1241</v>
      </c>
      <c r="F15" s="91">
        <v>1044</v>
      </c>
      <c r="G15" s="26">
        <v>1042</v>
      </c>
      <c r="H15" s="26">
        <v>1079</v>
      </c>
      <c r="I15" s="27">
        <v>1167</v>
      </c>
      <c r="J15" s="21">
        <v>1085.373</v>
      </c>
      <c r="K15" s="45">
        <v>4777</v>
      </c>
      <c r="L15" s="45">
        <v>4332</v>
      </c>
      <c r="M15" s="354"/>
      <c r="N15" s="354"/>
      <c r="O15" s="356"/>
      <c r="P15" s="356"/>
      <c r="R15" s="422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</row>
    <row r="16" spans="1:31" ht="18">
      <c r="A16" s="423" t="s">
        <v>115</v>
      </c>
      <c r="B16" s="124">
        <v>0.3</v>
      </c>
      <c r="C16" s="125">
        <v>0.34</v>
      </c>
      <c r="D16" s="125">
        <v>0.35</v>
      </c>
      <c r="E16" s="125">
        <v>0.33</v>
      </c>
      <c r="F16" s="317">
        <v>0.38</v>
      </c>
      <c r="G16" s="342">
        <v>0.44</v>
      </c>
      <c r="H16" s="342">
        <v>0.46</v>
      </c>
      <c r="I16" s="290">
        <v>0.43</v>
      </c>
      <c r="J16" s="143">
        <v>0.45518086467939106</v>
      </c>
      <c r="K16" s="126">
        <v>0.33</v>
      </c>
      <c r="L16" s="126">
        <v>0.43</v>
      </c>
      <c r="M16" s="400"/>
      <c r="N16" s="400"/>
      <c r="O16" s="82"/>
      <c r="P16" s="426"/>
      <c r="R16" s="424"/>
    </row>
    <row r="17" spans="1:29" ht="15">
      <c r="A17" s="425" t="s">
        <v>26</v>
      </c>
      <c r="B17" s="127">
        <v>306</v>
      </c>
      <c r="C17" s="128">
        <v>315</v>
      </c>
      <c r="D17" s="128">
        <v>313</v>
      </c>
      <c r="E17" s="128">
        <v>328</v>
      </c>
      <c r="F17" s="92">
        <v>280</v>
      </c>
      <c r="G17" s="30">
        <v>280</v>
      </c>
      <c r="H17" s="30">
        <v>287</v>
      </c>
      <c r="I17" s="31">
        <v>297</v>
      </c>
      <c r="J17" s="132">
        <v>268.57</v>
      </c>
      <c r="K17" s="129">
        <v>1262</v>
      </c>
      <c r="L17" s="129">
        <v>1144</v>
      </c>
      <c r="M17" s="354"/>
      <c r="N17" s="354"/>
      <c r="O17" s="356"/>
      <c r="P17" s="356"/>
      <c r="R17" s="422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</row>
    <row r="18" spans="1:29" ht="18">
      <c r="A18" s="423" t="s">
        <v>115</v>
      </c>
      <c r="B18" s="124">
        <v>0.32</v>
      </c>
      <c r="C18" s="125">
        <v>0.31</v>
      </c>
      <c r="D18" s="125">
        <v>0.3</v>
      </c>
      <c r="E18" s="125">
        <v>0.32500000000000001</v>
      </c>
      <c r="F18" s="317">
        <v>0.3</v>
      </c>
      <c r="G18" s="342">
        <v>0.32</v>
      </c>
      <c r="H18" s="342">
        <v>0.33</v>
      </c>
      <c r="I18" s="290">
        <v>0.33</v>
      </c>
      <c r="J18" s="143">
        <v>0.32979211281550114</v>
      </c>
      <c r="K18" s="126">
        <v>0.314</v>
      </c>
      <c r="L18" s="126">
        <v>0.32</v>
      </c>
      <c r="M18" s="400"/>
      <c r="N18" s="400"/>
      <c r="O18" s="82"/>
      <c r="P18" s="426"/>
      <c r="R18" s="424"/>
    </row>
    <row r="19" spans="1:29" ht="15">
      <c r="A19" s="427" t="s">
        <v>25</v>
      </c>
      <c r="B19" s="130">
        <v>377</v>
      </c>
      <c r="C19" s="131">
        <v>386</v>
      </c>
      <c r="D19" s="131">
        <v>389</v>
      </c>
      <c r="E19" s="131">
        <v>435</v>
      </c>
      <c r="F19" s="92">
        <v>378</v>
      </c>
      <c r="G19" s="30">
        <v>346</v>
      </c>
      <c r="H19" s="30">
        <v>384</v>
      </c>
      <c r="I19" s="31">
        <v>375</v>
      </c>
      <c r="J19" s="132">
        <v>358.99099999999999</v>
      </c>
      <c r="K19" s="129">
        <v>1587</v>
      </c>
      <c r="L19" s="129">
        <v>1483</v>
      </c>
      <c r="M19" s="354"/>
      <c r="N19" s="354"/>
      <c r="O19" s="356"/>
      <c r="P19" s="356"/>
      <c r="R19" s="422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</row>
    <row r="20" spans="1:29" ht="18">
      <c r="A20" s="423" t="s">
        <v>115</v>
      </c>
      <c r="B20" s="124">
        <v>0.21</v>
      </c>
      <c r="C20" s="125">
        <v>0.21</v>
      </c>
      <c r="D20" s="125">
        <v>0.23</v>
      </c>
      <c r="E20" s="125">
        <v>0.22</v>
      </c>
      <c r="F20" s="318">
        <v>0.23</v>
      </c>
      <c r="G20" s="343">
        <v>0.24</v>
      </c>
      <c r="H20" s="343">
        <v>0.25</v>
      </c>
      <c r="I20" s="291">
        <v>0.25</v>
      </c>
      <c r="J20" s="292">
        <v>0.26649978620924741</v>
      </c>
      <c r="K20" s="133">
        <v>0.22</v>
      </c>
      <c r="L20" s="133">
        <v>0.24</v>
      </c>
      <c r="M20" s="400"/>
      <c r="N20" s="400"/>
      <c r="O20" s="82"/>
      <c r="P20" s="426"/>
      <c r="R20" s="424"/>
    </row>
    <row r="21" spans="1:29" ht="15">
      <c r="A21" s="423" t="s">
        <v>24</v>
      </c>
      <c r="B21" s="122">
        <v>309</v>
      </c>
      <c r="C21" s="123">
        <v>327</v>
      </c>
      <c r="D21" s="123">
        <v>312</v>
      </c>
      <c r="E21" s="123">
        <v>332</v>
      </c>
      <c r="F21" s="92">
        <v>256</v>
      </c>
      <c r="G21" s="30">
        <v>265</v>
      </c>
      <c r="H21" s="30">
        <v>272</v>
      </c>
      <c r="I21" s="31">
        <v>287</v>
      </c>
      <c r="J21" s="132">
        <v>262.279</v>
      </c>
      <c r="K21" s="129">
        <v>1280</v>
      </c>
      <c r="L21" s="129">
        <v>1080</v>
      </c>
      <c r="M21" s="354"/>
      <c r="N21" s="354"/>
      <c r="O21" s="356"/>
      <c r="P21" s="356"/>
      <c r="R21" s="422"/>
      <c r="S21" s="476"/>
      <c r="T21" s="476"/>
      <c r="U21" s="476"/>
      <c r="V21" s="476"/>
      <c r="W21" s="476"/>
      <c r="X21" s="476"/>
      <c r="Y21" s="476"/>
      <c r="Z21" s="476"/>
      <c r="AA21" s="476"/>
      <c r="AB21" s="476"/>
      <c r="AC21" s="476"/>
    </row>
    <row r="22" spans="1:29" ht="18">
      <c r="A22" s="423" t="s">
        <v>115</v>
      </c>
      <c r="B22" s="124">
        <v>0.19</v>
      </c>
      <c r="C22" s="125">
        <v>0.19</v>
      </c>
      <c r="D22" s="125">
        <v>0.21</v>
      </c>
      <c r="E22" s="125">
        <v>0.23</v>
      </c>
      <c r="F22" s="318">
        <v>0.31</v>
      </c>
      <c r="G22" s="343">
        <v>0.32</v>
      </c>
      <c r="H22" s="343">
        <v>0.34</v>
      </c>
      <c r="I22" s="291">
        <v>0.36</v>
      </c>
      <c r="J22" s="292">
        <v>0.38265240696155978</v>
      </c>
      <c r="K22" s="133">
        <v>0.2</v>
      </c>
      <c r="L22" s="133">
        <v>0.33</v>
      </c>
      <c r="M22" s="400"/>
      <c r="N22" s="400"/>
      <c r="O22" s="82"/>
      <c r="P22" s="426"/>
      <c r="R22" s="424"/>
    </row>
    <row r="23" spans="1:29" ht="15">
      <c r="A23" s="425" t="s">
        <v>40</v>
      </c>
      <c r="B23" s="127">
        <v>1948</v>
      </c>
      <c r="C23" s="128">
        <v>1927</v>
      </c>
      <c r="D23" s="128">
        <v>2309</v>
      </c>
      <c r="E23" s="128">
        <v>2172</v>
      </c>
      <c r="F23" s="130">
        <v>2227</v>
      </c>
      <c r="G23" s="131">
        <v>2223</v>
      </c>
      <c r="H23" s="131">
        <v>2385</v>
      </c>
      <c r="I23" s="132">
        <v>2591</v>
      </c>
      <c r="J23" s="132">
        <v>1928.6599999999999</v>
      </c>
      <c r="K23" s="134">
        <v>8356</v>
      </c>
      <c r="L23" s="134">
        <v>9426</v>
      </c>
      <c r="M23" s="354"/>
      <c r="N23" s="354"/>
      <c r="O23" s="356"/>
      <c r="P23" s="356"/>
      <c r="R23" s="422"/>
      <c r="S23" s="476"/>
      <c r="T23" s="476"/>
      <c r="U23" s="476"/>
      <c r="V23" s="476"/>
      <c r="W23" s="476"/>
      <c r="X23" s="476"/>
      <c r="Y23" s="476"/>
      <c r="Z23" s="476"/>
      <c r="AA23" s="476"/>
      <c r="AB23" s="476"/>
      <c r="AC23" s="476"/>
    </row>
    <row r="24" spans="1:29" ht="18">
      <c r="A24" s="423" t="s">
        <v>115</v>
      </c>
      <c r="B24" s="124">
        <v>0.22</v>
      </c>
      <c r="C24" s="125">
        <v>0.24</v>
      </c>
      <c r="D24" s="125">
        <v>0.27</v>
      </c>
      <c r="E24" s="125">
        <v>0.3</v>
      </c>
      <c r="F24" s="319">
        <v>0.36</v>
      </c>
      <c r="G24" s="344">
        <v>0.39</v>
      </c>
      <c r="H24" s="344">
        <v>0.44</v>
      </c>
      <c r="I24" s="292">
        <v>0.47</v>
      </c>
      <c r="J24" s="292">
        <v>0.47387319009481871</v>
      </c>
      <c r="K24" s="135">
        <v>0.26</v>
      </c>
      <c r="L24" s="135">
        <v>0.42</v>
      </c>
      <c r="M24" s="400"/>
      <c r="N24" s="400"/>
      <c r="O24" s="82"/>
      <c r="P24" s="426"/>
      <c r="R24" s="424"/>
    </row>
    <row r="25" spans="1:29" ht="15.75">
      <c r="A25" s="428" t="s">
        <v>35</v>
      </c>
      <c r="B25" s="136">
        <v>8429</v>
      </c>
      <c r="C25" s="137">
        <v>8471</v>
      </c>
      <c r="D25" s="137">
        <v>8052</v>
      </c>
      <c r="E25" s="137">
        <v>8418.1729999999952</v>
      </c>
      <c r="F25" s="90">
        <v>7752</v>
      </c>
      <c r="G25" s="34">
        <v>7798.0079999999998</v>
      </c>
      <c r="H25" s="34">
        <v>7698</v>
      </c>
      <c r="I25" s="47">
        <v>8162.5080000000016</v>
      </c>
      <c r="J25" s="478">
        <v>7570.5639999999994</v>
      </c>
      <c r="K25" s="138">
        <v>33370.172999999995</v>
      </c>
      <c r="L25" s="138">
        <v>31410.516000000003</v>
      </c>
      <c r="M25" s="354"/>
      <c r="N25" s="354"/>
      <c r="O25" s="356"/>
      <c r="P25" s="356"/>
      <c r="Q25" s="429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</row>
    <row r="26" spans="1:29" ht="15.75">
      <c r="A26" s="423" t="s">
        <v>36</v>
      </c>
      <c r="B26" s="127">
        <v>4755</v>
      </c>
      <c r="C26" s="128">
        <v>4771</v>
      </c>
      <c r="D26" s="128">
        <v>4617</v>
      </c>
      <c r="E26" s="128">
        <v>4791.8860000000022</v>
      </c>
      <c r="F26" s="91">
        <v>4504.473</v>
      </c>
      <c r="G26" s="26">
        <v>4539.5820000000003</v>
      </c>
      <c r="H26" s="26">
        <v>4413.3159999999998</v>
      </c>
      <c r="I26" s="27">
        <v>4677.4210000000021</v>
      </c>
      <c r="J26" s="21">
        <v>4302.7339999999995</v>
      </c>
      <c r="K26" s="45">
        <v>18934.886000000002</v>
      </c>
      <c r="L26" s="45">
        <v>18134.792000000001</v>
      </c>
      <c r="M26" s="354"/>
      <c r="N26" s="354"/>
      <c r="O26" s="356"/>
      <c r="P26" s="356"/>
      <c r="Q26" s="429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</row>
    <row r="27" spans="1:29" ht="18.75">
      <c r="A27" s="423" t="s">
        <v>116</v>
      </c>
      <c r="B27" s="139">
        <v>0.39</v>
      </c>
      <c r="C27" s="140">
        <v>0.4</v>
      </c>
      <c r="D27" s="140">
        <v>0.42</v>
      </c>
      <c r="E27" s="140">
        <v>0.43068264122289363</v>
      </c>
      <c r="F27" s="317">
        <v>0.43542718537773456</v>
      </c>
      <c r="G27" s="342">
        <v>0.45759851898258469</v>
      </c>
      <c r="H27" s="342">
        <v>0.47338191962687476</v>
      </c>
      <c r="I27" s="290">
        <v>0.48515581556588561</v>
      </c>
      <c r="J27" s="143">
        <v>0.47717311830106152</v>
      </c>
      <c r="K27" s="126">
        <v>0.41081530673065558</v>
      </c>
      <c r="L27" s="126">
        <v>0.46304021573558707</v>
      </c>
      <c r="M27" s="430"/>
      <c r="N27" s="400"/>
      <c r="O27" s="431"/>
      <c r="P27" s="432"/>
      <c r="Q27" s="433"/>
      <c r="R27" s="434"/>
      <c r="S27" s="434"/>
      <c r="T27" s="434"/>
      <c r="U27" s="434"/>
      <c r="V27" s="434"/>
    </row>
    <row r="28" spans="1:29" ht="18.75">
      <c r="A28" s="423" t="s">
        <v>117</v>
      </c>
      <c r="B28" s="139">
        <v>0.45</v>
      </c>
      <c r="C28" s="140">
        <v>0.44</v>
      </c>
      <c r="D28" s="140">
        <v>0.42</v>
      </c>
      <c r="E28" s="140">
        <v>0.41484225657821561</v>
      </c>
      <c r="F28" s="317">
        <v>0.40503228679581388</v>
      </c>
      <c r="G28" s="342">
        <v>0.38280110371395443</v>
      </c>
      <c r="H28" s="342">
        <v>0.37193076589122553</v>
      </c>
      <c r="I28" s="290">
        <v>0.35507344752589082</v>
      </c>
      <c r="J28" s="143">
        <v>0.36437878799851453</v>
      </c>
      <c r="K28" s="126">
        <v>0.43065508817956466</v>
      </c>
      <c r="L28" s="126">
        <v>0.37852598474799171</v>
      </c>
      <c r="M28" s="430"/>
      <c r="N28" s="400"/>
      <c r="O28" s="431"/>
      <c r="P28" s="432"/>
      <c r="Q28" s="433"/>
      <c r="R28" s="434"/>
      <c r="S28" s="434"/>
      <c r="T28" s="434"/>
      <c r="U28" s="434"/>
      <c r="V28" s="434"/>
    </row>
    <row r="29" spans="1:29" ht="15">
      <c r="A29" s="423" t="s">
        <v>186</v>
      </c>
      <c r="B29" s="139">
        <v>0.16</v>
      </c>
      <c r="C29" s="140">
        <v>0.16</v>
      </c>
      <c r="D29" s="140">
        <v>0.16</v>
      </c>
      <c r="E29" s="140">
        <v>0.15447510219889068</v>
      </c>
      <c r="F29" s="317">
        <v>0.15954052782645162</v>
      </c>
      <c r="G29" s="342">
        <v>0.15960037730346094</v>
      </c>
      <c r="H29" s="342">
        <v>0.15468731448189979</v>
      </c>
      <c r="I29" s="290">
        <v>0.15977073690822358</v>
      </c>
      <c r="J29" s="143">
        <v>0.15844809370042398</v>
      </c>
      <c r="K29" s="126">
        <v>0.15852960508977976</v>
      </c>
      <c r="L29" s="126">
        <v>0.15843379951642125</v>
      </c>
      <c r="M29" s="430"/>
      <c r="N29" s="400"/>
      <c r="O29" s="431"/>
      <c r="P29" s="426"/>
      <c r="Q29" s="435"/>
      <c r="R29" s="434"/>
      <c r="S29" s="434"/>
      <c r="T29" s="434"/>
      <c r="U29" s="434"/>
      <c r="V29" s="434"/>
    </row>
    <row r="30" spans="1:29" ht="15.75">
      <c r="A30" s="425" t="s">
        <v>37</v>
      </c>
      <c r="B30" s="127">
        <v>1194</v>
      </c>
      <c r="C30" s="128">
        <v>1200</v>
      </c>
      <c r="D30" s="128">
        <v>1111</v>
      </c>
      <c r="E30" s="128">
        <v>1159.2519999999995</v>
      </c>
      <c r="F30" s="92">
        <v>1124.77</v>
      </c>
      <c r="G30" s="30">
        <v>1098.72</v>
      </c>
      <c r="H30" s="30">
        <v>1082.6949999999999</v>
      </c>
      <c r="I30" s="31">
        <v>1147.6379999999999</v>
      </c>
      <c r="J30" s="132">
        <v>1090.6480000000001</v>
      </c>
      <c r="K30" s="129">
        <v>4664.2519999999995</v>
      </c>
      <c r="L30" s="129">
        <v>4453.8229999999994</v>
      </c>
      <c r="M30" s="354"/>
      <c r="N30" s="354"/>
      <c r="O30" s="356"/>
      <c r="P30" s="356"/>
      <c r="Q30" s="429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</row>
    <row r="31" spans="1:29" ht="18.75">
      <c r="A31" s="423" t="s">
        <v>116</v>
      </c>
      <c r="B31" s="139">
        <v>0.64</v>
      </c>
      <c r="C31" s="140">
        <v>0.66</v>
      </c>
      <c r="D31" s="140">
        <v>0.65</v>
      </c>
      <c r="E31" s="140">
        <v>0.68537685935290982</v>
      </c>
      <c r="F31" s="318">
        <v>0.66832152351147345</v>
      </c>
      <c r="G31" s="343">
        <v>0.67624872579001027</v>
      </c>
      <c r="H31" s="343">
        <v>0.66867307967617828</v>
      </c>
      <c r="I31" s="291">
        <v>0.66314987827171978</v>
      </c>
      <c r="J31" s="292">
        <v>0.68039367421936314</v>
      </c>
      <c r="K31" s="133">
        <v>0.65942406199322001</v>
      </c>
      <c r="L31" s="133">
        <v>0.66902995471530868</v>
      </c>
      <c r="M31" s="400"/>
      <c r="N31" s="400"/>
      <c r="O31" s="431"/>
      <c r="P31" s="432"/>
      <c r="Q31" s="433"/>
      <c r="R31" s="434"/>
      <c r="S31" s="434"/>
      <c r="T31" s="434"/>
      <c r="U31" s="434"/>
      <c r="V31" s="434"/>
    </row>
    <row r="32" spans="1:29" ht="18.75">
      <c r="A32" s="423" t="s">
        <v>117</v>
      </c>
      <c r="B32" s="139">
        <v>0.26</v>
      </c>
      <c r="C32" s="140">
        <v>0.25</v>
      </c>
      <c r="D32" s="140">
        <v>0.25</v>
      </c>
      <c r="E32" s="140">
        <v>0.22128651599082341</v>
      </c>
      <c r="F32" s="318">
        <v>0.23636298976679676</v>
      </c>
      <c r="G32" s="343">
        <v>0.23030708460754323</v>
      </c>
      <c r="H32" s="343">
        <v>0.23703074272994717</v>
      </c>
      <c r="I32" s="291">
        <v>0.23733180671954052</v>
      </c>
      <c r="J32" s="292">
        <v>0.22393476171963828</v>
      </c>
      <c r="K32" s="133">
        <v>0.24688117194353981</v>
      </c>
      <c r="L32" s="133">
        <v>0.23528101588231048</v>
      </c>
      <c r="M32" s="400"/>
      <c r="N32" s="400"/>
      <c r="O32" s="82"/>
      <c r="P32" s="432"/>
      <c r="Q32" s="433"/>
    </row>
    <row r="33" spans="1:29" ht="15.75">
      <c r="A33" s="423" t="s">
        <v>186</v>
      </c>
      <c r="B33" s="139">
        <v>0.09</v>
      </c>
      <c r="C33" s="140">
        <v>0.09</v>
      </c>
      <c r="D33" s="140">
        <v>0.09</v>
      </c>
      <c r="E33" s="140">
        <v>9.333662465626677E-2</v>
      </c>
      <c r="F33" s="318">
        <v>9.5315486721729778E-2</v>
      </c>
      <c r="G33" s="343">
        <v>9.3444189602446492E-2</v>
      </c>
      <c r="H33" s="343">
        <v>9.4296177593874542E-2</v>
      </c>
      <c r="I33" s="291">
        <v>9.9518315008739699E-2</v>
      </c>
      <c r="J33" s="292">
        <v>9.5671564060998596E-2</v>
      </c>
      <c r="K33" s="133">
        <v>9.3694766063240162E-2</v>
      </c>
      <c r="L33" s="133">
        <v>9.5689029402380846E-2</v>
      </c>
      <c r="M33" s="400"/>
      <c r="N33" s="400"/>
      <c r="O33" s="82"/>
      <c r="P33" s="432"/>
      <c r="Q33" s="433"/>
    </row>
    <row r="34" spans="1:29" ht="15.75">
      <c r="A34" s="423" t="s">
        <v>38</v>
      </c>
      <c r="B34" s="127">
        <v>245</v>
      </c>
      <c r="C34" s="128">
        <v>247</v>
      </c>
      <c r="D34" s="128">
        <v>239</v>
      </c>
      <c r="E34" s="128">
        <v>254.37199999999996</v>
      </c>
      <c r="F34" s="91">
        <v>80.108999999999995</v>
      </c>
      <c r="G34" s="26">
        <v>0</v>
      </c>
      <c r="H34" s="26">
        <v>0</v>
      </c>
      <c r="I34" s="27">
        <v>-0.10899999999999466</v>
      </c>
      <c r="J34" s="123" t="s">
        <v>187</v>
      </c>
      <c r="K34" s="45">
        <v>985.37199999999996</v>
      </c>
      <c r="L34" s="45">
        <v>80</v>
      </c>
      <c r="M34" s="354"/>
      <c r="N34" s="354"/>
      <c r="O34" s="356"/>
      <c r="P34" s="356"/>
      <c r="Q34" s="429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</row>
    <row r="35" spans="1:29" ht="18.75">
      <c r="A35" s="423" t="s">
        <v>116</v>
      </c>
      <c r="B35" s="139">
        <v>1</v>
      </c>
      <c r="C35" s="140">
        <v>1</v>
      </c>
      <c r="D35" s="140">
        <v>1</v>
      </c>
      <c r="E35" s="140">
        <v>1.0013589678128867</v>
      </c>
      <c r="F35" s="317">
        <v>1</v>
      </c>
      <c r="G35" s="145" t="s">
        <v>190</v>
      </c>
      <c r="H35" s="145" t="s">
        <v>190</v>
      </c>
      <c r="I35" s="143" t="s">
        <v>190</v>
      </c>
      <c r="J35" s="145" t="s">
        <v>190</v>
      </c>
      <c r="K35" s="126">
        <v>0.99881872023966589</v>
      </c>
      <c r="L35" s="126">
        <v>1.0000000000000004</v>
      </c>
      <c r="M35" s="400"/>
      <c r="N35" s="400"/>
      <c r="O35" s="82"/>
      <c r="P35" s="432"/>
      <c r="Q35" s="433"/>
    </row>
    <row r="36" spans="1:29" ht="15.75">
      <c r="A36" s="423" t="s">
        <v>39</v>
      </c>
      <c r="B36" s="127">
        <v>235</v>
      </c>
      <c r="C36" s="128">
        <v>233</v>
      </c>
      <c r="D36" s="128">
        <v>212</v>
      </c>
      <c r="E36" s="128">
        <v>200.78300000000002</v>
      </c>
      <c r="F36" s="92">
        <v>210.07900000000001</v>
      </c>
      <c r="G36" s="30">
        <v>210.95899999999997</v>
      </c>
      <c r="H36" s="30">
        <v>206.28700000000001</v>
      </c>
      <c r="I36" s="31">
        <v>223.24199999999996</v>
      </c>
      <c r="J36" s="132">
        <v>215.83499999999998</v>
      </c>
      <c r="K36" s="129">
        <v>880.78300000000002</v>
      </c>
      <c r="L36" s="129">
        <v>850.56700000000001</v>
      </c>
      <c r="M36" s="354"/>
      <c r="N36" s="354"/>
      <c r="O36" s="356"/>
      <c r="P36" s="356"/>
      <c r="Q36" s="429"/>
      <c r="S36" s="476"/>
      <c r="T36" s="476"/>
      <c r="U36" s="476"/>
      <c r="V36" s="476"/>
      <c r="W36" s="476"/>
      <c r="X36" s="476"/>
      <c r="Y36" s="476"/>
      <c r="Z36" s="476"/>
      <c r="AA36" s="476"/>
      <c r="AB36" s="476"/>
      <c r="AC36" s="476"/>
    </row>
    <row r="37" spans="1:29" ht="18.75">
      <c r="A37" s="423" t="s">
        <v>116</v>
      </c>
      <c r="B37" s="139">
        <v>0.39</v>
      </c>
      <c r="C37" s="140">
        <v>0.4</v>
      </c>
      <c r="D37" s="140">
        <v>0.44</v>
      </c>
      <c r="E37" s="140">
        <v>0.41982566590761383</v>
      </c>
      <c r="F37" s="318">
        <v>0.43509346483941752</v>
      </c>
      <c r="G37" s="343">
        <v>0.44732862783763672</v>
      </c>
      <c r="H37" s="343">
        <v>0.46223465366213101</v>
      </c>
      <c r="I37" s="291">
        <v>0.47032368461131857</v>
      </c>
      <c r="J37" s="292">
        <v>0.50307410753584925</v>
      </c>
      <c r="K37" s="133">
        <v>0.41362174338060564</v>
      </c>
      <c r="L37" s="133">
        <v>0.45395718385500494</v>
      </c>
      <c r="M37" s="400"/>
      <c r="N37" s="400"/>
      <c r="O37" s="431"/>
      <c r="P37" s="432"/>
      <c r="Q37" s="433"/>
      <c r="R37" s="434"/>
      <c r="S37" s="434"/>
      <c r="T37" s="434"/>
      <c r="U37" s="434"/>
      <c r="V37" s="434"/>
    </row>
    <row r="38" spans="1:29" ht="18.75">
      <c r="A38" s="423" t="s">
        <v>117</v>
      </c>
      <c r="B38" s="139">
        <v>0.42</v>
      </c>
      <c r="C38" s="140">
        <v>0.39</v>
      </c>
      <c r="D38" s="140">
        <v>0.39</v>
      </c>
      <c r="E38" s="140">
        <v>0.37495224912808151</v>
      </c>
      <c r="F38" s="318">
        <v>0.38173258631276802</v>
      </c>
      <c r="G38" s="343">
        <v>0.39440365189444393</v>
      </c>
      <c r="H38" s="343">
        <v>0.40369000470218663</v>
      </c>
      <c r="I38" s="291">
        <v>0.40435043584988495</v>
      </c>
      <c r="J38" s="292">
        <v>0.3566057404962123</v>
      </c>
      <c r="K38" s="133">
        <v>0.39208863023014751</v>
      </c>
      <c r="L38" s="133">
        <v>0.39613692983621518</v>
      </c>
      <c r="M38" s="400"/>
      <c r="N38" s="400"/>
      <c r="O38" s="82"/>
      <c r="P38" s="432"/>
      <c r="Q38" s="433"/>
    </row>
    <row r="39" spans="1:29" ht="15.75">
      <c r="A39" s="423" t="s">
        <v>186</v>
      </c>
      <c r="B39" s="139">
        <v>0.19</v>
      </c>
      <c r="C39" s="140">
        <v>0.21</v>
      </c>
      <c r="D39" s="140">
        <v>0.17</v>
      </c>
      <c r="E39" s="140">
        <v>0.20522208496430466</v>
      </c>
      <c r="F39" s="318">
        <v>0.18317394884781441</v>
      </c>
      <c r="G39" s="343">
        <v>0.15826772026791938</v>
      </c>
      <c r="H39" s="343">
        <v>0.13407534163568233</v>
      </c>
      <c r="I39" s="291">
        <v>0.12532587953879645</v>
      </c>
      <c r="J39" s="292">
        <v>0.14032015196793848</v>
      </c>
      <c r="K39" s="133">
        <v>0.19428962638924682</v>
      </c>
      <c r="L39" s="133">
        <v>0.14990588630877988</v>
      </c>
      <c r="M39" s="400"/>
      <c r="N39" s="400"/>
      <c r="O39" s="82"/>
      <c r="P39" s="432"/>
      <c r="Q39" s="433"/>
    </row>
    <row r="40" spans="1:29" ht="15.75">
      <c r="A40" s="425" t="s">
        <v>26</v>
      </c>
      <c r="B40" s="127">
        <v>461</v>
      </c>
      <c r="C40" s="128">
        <v>457</v>
      </c>
      <c r="D40" s="128">
        <v>433</v>
      </c>
      <c r="E40" s="128">
        <v>444.69100000000003</v>
      </c>
      <c r="F40" s="91">
        <v>427.64699999999993</v>
      </c>
      <c r="G40" s="26">
        <v>420.60300000000007</v>
      </c>
      <c r="H40" s="26">
        <v>436.98500000000001</v>
      </c>
      <c r="I40" s="27">
        <v>438.82199999999989</v>
      </c>
      <c r="J40" s="21">
        <v>415.25400000000002</v>
      </c>
      <c r="K40" s="45">
        <v>1795.691</v>
      </c>
      <c r="L40" s="45">
        <v>1724.057</v>
      </c>
      <c r="M40" s="354"/>
      <c r="N40" s="354"/>
      <c r="O40" s="356"/>
      <c r="P40" s="356"/>
      <c r="Q40" s="429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</row>
    <row r="41" spans="1:29" ht="18.75">
      <c r="A41" s="423" t="s">
        <v>116</v>
      </c>
      <c r="B41" s="139">
        <v>0.49</v>
      </c>
      <c r="C41" s="140">
        <v>0.48</v>
      </c>
      <c r="D41" s="140">
        <v>0.5</v>
      </c>
      <c r="E41" s="140">
        <v>0.52549785925019799</v>
      </c>
      <c r="F41" s="317">
        <v>0.52473886172474038</v>
      </c>
      <c r="G41" s="342">
        <v>0.55255906401048005</v>
      </c>
      <c r="H41" s="342">
        <v>0.57440873256519098</v>
      </c>
      <c r="I41" s="290">
        <v>0.58300860029807067</v>
      </c>
      <c r="J41" s="143">
        <v>0.57921175954957682</v>
      </c>
      <c r="K41" s="126">
        <v>0.49924346672116754</v>
      </c>
      <c r="L41" s="126">
        <v>0.55894671695889397</v>
      </c>
      <c r="M41" s="400"/>
      <c r="N41" s="400"/>
      <c r="O41" s="431"/>
      <c r="P41" s="432"/>
      <c r="Q41" s="433"/>
      <c r="R41" s="434"/>
      <c r="S41" s="434"/>
      <c r="T41" s="434"/>
      <c r="U41" s="434"/>
      <c r="V41" s="434"/>
    </row>
    <row r="42" spans="1:29" ht="18.75">
      <c r="A42" s="423" t="s">
        <v>117</v>
      </c>
      <c r="B42" s="139">
        <v>0.51</v>
      </c>
      <c r="C42" s="140">
        <v>0.52</v>
      </c>
      <c r="D42" s="140">
        <v>0.5</v>
      </c>
      <c r="E42" s="140">
        <v>0.47450214074980201</v>
      </c>
      <c r="F42" s="317">
        <v>0.47526113827525962</v>
      </c>
      <c r="G42" s="342">
        <v>0.44744093598951995</v>
      </c>
      <c r="H42" s="342">
        <v>0.42559126743480902</v>
      </c>
      <c r="I42" s="290">
        <v>0.41699139970192933</v>
      </c>
      <c r="J42" s="143">
        <v>0.42078824045042318</v>
      </c>
      <c r="K42" s="126">
        <v>0.50075653327883241</v>
      </c>
      <c r="L42" s="126">
        <v>0.44105328304110603</v>
      </c>
      <c r="M42" s="400"/>
      <c r="N42" s="400"/>
      <c r="O42" s="82"/>
      <c r="P42" s="432"/>
      <c r="Q42" s="433"/>
    </row>
    <row r="43" spans="1:29" ht="15.75">
      <c r="A43" s="423" t="s">
        <v>24</v>
      </c>
      <c r="B43" s="127">
        <v>379</v>
      </c>
      <c r="C43" s="128">
        <v>383</v>
      </c>
      <c r="D43" s="128">
        <v>372</v>
      </c>
      <c r="E43" s="128">
        <v>396.48399999999992</v>
      </c>
      <c r="F43" s="122">
        <v>352.685</v>
      </c>
      <c r="G43" s="123">
        <v>357.77500000000003</v>
      </c>
      <c r="H43" s="123">
        <v>367.41200000000003</v>
      </c>
      <c r="I43" s="21">
        <v>380.98999999999978</v>
      </c>
      <c r="J43" s="21">
        <v>348.125</v>
      </c>
      <c r="K43" s="141">
        <v>1530.4839999999999</v>
      </c>
      <c r="L43" s="141">
        <v>1458.8619999999999</v>
      </c>
      <c r="M43" s="354"/>
      <c r="N43" s="354"/>
      <c r="O43" s="356"/>
      <c r="P43" s="356"/>
      <c r="Q43" s="429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</row>
    <row r="44" spans="1:29" ht="18.75">
      <c r="A44" s="423" t="s">
        <v>116</v>
      </c>
      <c r="B44" s="139">
        <v>0.57999999999999996</v>
      </c>
      <c r="C44" s="140">
        <v>0.62</v>
      </c>
      <c r="D44" s="140">
        <v>0.61</v>
      </c>
      <c r="E44" s="140">
        <v>0.65726290969823842</v>
      </c>
      <c r="F44" s="144">
        <v>0.65520506967974246</v>
      </c>
      <c r="G44" s="145">
        <v>0.64079099993012356</v>
      </c>
      <c r="H44" s="145">
        <v>0.64589888190913747</v>
      </c>
      <c r="I44" s="143">
        <v>0.67886821176408829</v>
      </c>
      <c r="J44" s="143">
        <v>0.67897450628366252</v>
      </c>
      <c r="K44" s="142">
        <v>0.61908128409052299</v>
      </c>
      <c r="L44" s="142">
        <v>0.65550614108805383</v>
      </c>
      <c r="M44" s="400"/>
      <c r="N44" s="400"/>
      <c r="O44" s="431"/>
      <c r="P44" s="432"/>
      <c r="Q44" s="433"/>
      <c r="R44" s="434"/>
      <c r="S44" s="434"/>
      <c r="T44" s="434"/>
      <c r="U44" s="434"/>
      <c r="V44" s="434"/>
    </row>
    <row r="45" spans="1:29" ht="18.75">
      <c r="A45" s="423" t="s">
        <v>117</v>
      </c>
      <c r="B45" s="139">
        <v>0.42</v>
      </c>
      <c r="C45" s="140">
        <v>0.38</v>
      </c>
      <c r="D45" s="140">
        <v>0.39</v>
      </c>
      <c r="E45" s="140">
        <v>0.34273709030176158</v>
      </c>
      <c r="F45" s="144">
        <v>0.34479493032025754</v>
      </c>
      <c r="G45" s="145">
        <v>0.35920900006987644</v>
      </c>
      <c r="H45" s="145">
        <v>0.35410111809086253</v>
      </c>
      <c r="I45" s="143">
        <v>0.32113178823591171</v>
      </c>
      <c r="J45" s="143">
        <v>0.32102549371633748</v>
      </c>
      <c r="K45" s="142">
        <v>0.38091871590947701</v>
      </c>
      <c r="L45" s="142">
        <v>0.34449385891194617</v>
      </c>
      <c r="M45" s="400"/>
      <c r="N45" s="400"/>
      <c r="O45" s="82"/>
      <c r="P45" s="432"/>
      <c r="Q45" s="433"/>
    </row>
    <row r="46" spans="1:29" ht="15.75">
      <c r="A46" s="425" t="s">
        <v>184</v>
      </c>
      <c r="B46" s="127">
        <v>1160</v>
      </c>
      <c r="C46" s="128">
        <v>1181</v>
      </c>
      <c r="D46" s="128">
        <v>1068</v>
      </c>
      <c r="E46" s="128">
        <v>1169.704999999999</v>
      </c>
      <c r="F46" s="92">
        <v>1051.838</v>
      </c>
      <c r="G46" s="30">
        <v>1170.9519999999998</v>
      </c>
      <c r="H46" s="30">
        <v>1191.8689999999999</v>
      </c>
      <c r="I46" s="31">
        <v>1291.8940000000002</v>
      </c>
      <c r="J46" s="132">
        <v>1197.9680000000001</v>
      </c>
      <c r="K46" s="129">
        <v>4578.704999999999</v>
      </c>
      <c r="L46" s="129">
        <v>4706.5529999999999</v>
      </c>
      <c r="M46" s="354"/>
      <c r="N46" s="354"/>
      <c r="O46" s="356"/>
      <c r="P46" s="356"/>
      <c r="Q46" s="429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</row>
    <row r="47" spans="1:29" ht="18.75">
      <c r="A47" s="423" t="s">
        <v>185</v>
      </c>
      <c r="B47" s="144">
        <v>0.7</v>
      </c>
      <c r="C47" s="145">
        <v>0.71</v>
      </c>
      <c r="D47" s="145">
        <v>0.69</v>
      </c>
      <c r="E47" s="145">
        <v>0.70371731704898643</v>
      </c>
      <c r="F47" s="318">
        <v>0.69010246825081434</v>
      </c>
      <c r="G47" s="343">
        <v>0.71268420908799024</v>
      </c>
      <c r="H47" s="343">
        <v>0.72365335452134427</v>
      </c>
      <c r="I47" s="291">
        <v>0.73188434964478499</v>
      </c>
      <c r="J47" s="292">
        <v>0.70680936385612969</v>
      </c>
      <c r="K47" s="133">
        <v>0.70308962905450345</v>
      </c>
      <c r="L47" s="133">
        <v>0.71568555586222038</v>
      </c>
      <c r="M47" s="400"/>
      <c r="N47" s="400"/>
      <c r="O47" s="82"/>
      <c r="P47" s="432"/>
      <c r="Q47" s="433"/>
    </row>
    <row r="48" spans="1:29" ht="15.75">
      <c r="A48" s="281" t="s">
        <v>29</v>
      </c>
      <c r="B48" s="136">
        <v>4351</v>
      </c>
      <c r="C48" s="137">
        <v>4829</v>
      </c>
      <c r="D48" s="137">
        <v>5028</v>
      </c>
      <c r="E48" s="137">
        <v>5094</v>
      </c>
      <c r="F48" s="90">
        <v>4553</v>
      </c>
      <c r="G48" s="34">
        <v>5031</v>
      </c>
      <c r="H48" s="34">
        <v>5128</v>
      </c>
      <c r="I48" s="47">
        <v>5085</v>
      </c>
      <c r="J48" s="478">
        <v>4469.5130000000008</v>
      </c>
      <c r="K48" s="138">
        <v>19302</v>
      </c>
      <c r="L48" s="138">
        <v>19797</v>
      </c>
      <c r="M48" s="354"/>
      <c r="N48" s="354"/>
      <c r="O48" s="356"/>
      <c r="P48" s="356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</row>
    <row r="49" spans="1:29" ht="15">
      <c r="A49" s="427" t="s">
        <v>30</v>
      </c>
      <c r="B49" s="127">
        <v>1888</v>
      </c>
      <c r="C49" s="128">
        <v>2077</v>
      </c>
      <c r="D49" s="128">
        <v>2131</v>
      </c>
      <c r="E49" s="128">
        <v>2157</v>
      </c>
      <c r="F49" s="122">
        <v>1858</v>
      </c>
      <c r="G49" s="123">
        <v>2041</v>
      </c>
      <c r="H49" s="123">
        <v>2097</v>
      </c>
      <c r="I49" s="21">
        <v>2108</v>
      </c>
      <c r="J49" s="21">
        <v>1722.5630000000001</v>
      </c>
      <c r="K49" s="141">
        <v>8253</v>
      </c>
      <c r="L49" s="141">
        <v>8104</v>
      </c>
      <c r="M49" s="354"/>
      <c r="N49" s="354"/>
      <c r="O49" s="356"/>
      <c r="P49" s="356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</row>
    <row r="50" spans="1:29" ht="15">
      <c r="A50" s="427" t="s">
        <v>31</v>
      </c>
      <c r="B50" s="127">
        <v>937</v>
      </c>
      <c r="C50" s="128">
        <v>1029</v>
      </c>
      <c r="D50" s="128">
        <v>981</v>
      </c>
      <c r="E50" s="128">
        <v>977</v>
      </c>
      <c r="F50" s="122">
        <v>883</v>
      </c>
      <c r="G50" s="123">
        <v>973</v>
      </c>
      <c r="H50" s="123">
        <v>998</v>
      </c>
      <c r="I50" s="21">
        <v>955</v>
      </c>
      <c r="J50" s="21">
        <v>818.46200000000022</v>
      </c>
      <c r="K50" s="141">
        <v>3924</v>
      </c>
      <c r="L50" s="141">
        <v>3809</v>
      </c>
      <c r="M50" s="354"/>
      <c r="N50" s="354"/>
      <c r="O50" s="356"/>
      <c r="P50" s="356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</row>
    <row r="51" spans="1:29" ht="15">
      <c r="A51" s="427" t="s">
        <v>66</v>
      </c>
      <c r="B51" s="127">
        <v>461</v>
      </c>
      <c r="C51" s="128">
        <v>473</v>
      </c>
      <c r="D51" s="128">
        <v>684</v>
      </c>
      <c r="E51" s="128">
        <v>748</v>
      </c>
      <c r="F51" s="316">
        <v>700</v>
      </c>
      <c r="G51" s="341">
        <v>782</v>
      </c>
      <c r="H51" s="341">
        <v>812</v>
      </c>
      <c r="I51" s="288">
        <v>821</v>
      </c>
      <c r="J51" s="288">
        <v>785.92799999999988</v>
      </c>
      <c r="K51" s="436">
        <v>2366</v>
      </c>
      <c r="L51" s="436">
        <v>3115</v>
      </c>
      <c r="M51" s="354"/>
      <c r="N51" s="354"/>
      <c r="O51" s="356"/>
      <c r="P51" s="356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</row>
    <row r="52" spans="1:29" ht="15">
      <c r="A52" s="427" t="s">
        <v>67</v>
      </c>
      <c r="B52" s="127">
        <v>199</v>
      </c>
      <c r="C52" s="128">
        <v>222</v>
      </c>
      <c r="D52" s="128">
        <v>223</v>
      </c>
      <c r="E52" s="128">
        <v>225</v>
      </c>
      <c r="F52" s="316">
        <v>190</v>
      </c>
      <c r="G52" s="341">
        <v>185</v>
      </c>
      <c r="H52" s="341">
        <v>213</v>
      </c>
      <c r="I52" s="288">
        <v>197</v>
      </c>
      <c r="J52" s="288">
        <v>171.03200000000004</v>
      </c>
      <c r="K52" s="436">
        <v>869</v>
      </c>
      <c r="L52" s="436">
        <v>785</v>
      </c>
      <c r="M52" s="354"/>
      <c r="N52" s="354"/>
      <c r="O52" s="356"/>
      <c r="P52" s="356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</row>
    <row r="53" spans="1:29" ht="15">
      <c r="A53" s="427" t="s">
        <v>32</v>
      </c>
      <c r="B53" s="127">
        <v>219</v>
      </c>
      <c r="C53" s="128">
        <v>254</v>
      </c>
      <c r="D53" s="128">
        <v>275</v>
      </c>
      <c r="E53" s="128">
        <v>239</v>
      </c>
      <c r="F53" s="122">
        <v>211</v>
      </c>
      <c r="G53" s="123">
        <v>222</v>
      </c>
      <c r="H53" s="123">
        <v>244</v>
      </c>
      <c r="I53" s="21">
        <v>224</v>
      </c>
      <c r="J53" s="21">
        <v>200.94200000000001</v>
      </c>
      <c r="K53" s="141">
        <v>987</v>
      </c>
      <c r="L53" s="141">
        <v>901</v>
      </c>
      <c r="M53" s="354"/>
      <c r="N53" s="354"/>
      <c r="O53" s="356"/>
      <c r="P53" s="35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</row>
    <row r="54" spans="1:29" ht="15">
      <c r="A54" s="427" t="s">
        <v>33</v>
      </c>
      <c r="B54" s="127">
        <v>119</v>
      </c>
      <c r="C54" s="128">
        <v>137</v>
      </c>
      <c r="D54" s="128">
        <v>134</v>
      </c>
      <c r="E54" s="128">
        <v>128</v>
      </c>
      <c r="F54" s="122">
        <v>112</v>
      </c>
      <c r="G54" s="123">
        <v>119</v>
      </c>
      <c r="H54" s="123">
        <v>125</v>
      </c>
      <c r="I54" s="21">
        <v>117</v>
      </c>
      <c r="J54" s="21">
        <v>106.45400000000001</v>
      </c>
      <c r="K54" s="141">
        <v>518</v>
      </c>
      <c r="L54" s="141">
        <v>473</v>
      </c>
      <c r="M54" s="354"/>
      <c r="N54" s="354"/>
      <c r="O54" s="356"/>
      <c r="P54" s="356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</row>
    <row r="55" spans="1:29" ht="15">
      <c r="A55" s="427" t="s">
        <v>98</v>
      </c>
      <c r="B55" s="127">
        <v>529</v>
      </c>
      <c r="C55" s="128">
        <v>636</v>
      </c>
      <c r="D55" s="128">
        <v>601</v>
      </c>
      <c r="E55" s="128">
        <v>619</v>
      </c>
      <c r="F55" s="122">
        <v>597</v>
      </c>
      <c r="G55" s="123">
        <v>707</v>
      </c>
      <c r="H55" s="123">
        <v>638</v>
      </c>
      <c r="I55" s="21">
        <v>662</v>
      </c>
      <c r="J55" s="21">
        <v>662.40499999999997</v>
      </c>
      <c r="K55" s="141">
        <v>2385</v>
      </c>
      <c r="L55" s="141">
        <v>2604</v>
      </c>
      <c r="M55" s="354"/>
      <c r="N55" s="354"/>
      <c r="O55" s="356"/>
      <c r="P55" s="356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</row>
    <row r="56" spans="1:29" ht="15.75">
      <c r="A56" s="437" t="s">
        <v>27</v>
      </c>
      <c r="B56" s="146">
        <v>773</v>
      </c>
      <c r="C56" s="147">
        <v>762</v>
      </c>
      <c r="D56" s="147">
        <v>597</v>
      </c>
      <c r="E56" s="147">
        <v>813</v>
      </c>
      <c r="F56" s="94">
        <v>660</v>
      </c>
      <c r="G56" s="39">
        <v>714</v>
      </c>
      <c r="H56" s="39">
        <v>615</v>
      </c>
      <c r="I56" s="48">
        <v>736</v>
      </c>
      <c r="J56" s="479">
        <v>685.03300000000002</v>
      </c>
      <c r="K56" s="148">
        <v>2945</v>
      </c>
      <c r="L56" s="148">
        <v>2725</v>
      </c>
      <c r="M56" s="354"/>
      <c r="N56" s="354"/>
      <c r="O56" s="356"/>
      <c r="P56" s="356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</row>
    <row r="57" spans="1:29" ht="15.75">
      <c r="A57" s="79" t="s">
        <v>19</v>
      </c>
      <c r="B57" s="136">
        <v>25723</v>
      </c>
      <c r="C57" s="137">
        <v>26326</v>
      </c>
      <c r="D57" s="137">
        <v>25877</v>
      </c>
      <c r="E57" s="137">
        <v>27125</v>
      </c>
      <c r="F57" s="93">
        <v>24582</v>
      </c>
      <c r="G57" s="28">
        <v>25312</v>
      </c>
      <c r="H57" s="28">
        <v>25416</v>
      </c>
      <c r="I57" s="29">
        <v>26560</v>
      </c>
      <c r="J57" s="480">
        <v>23972.399999999998</v>
      </c>
      <c r="K57" s="438">
        <v>105051</v>
      </c>
      <c r="L57" s="438">
        <v>101870</v>
      </c>
      <c r="M57" s="354"/>
      <c r="N57" s="354"/>
      <c r="O57" s="356"/>
      <c r="P57" s="356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</row>
    <row r="58" spans="1:29" s="387" customFormat="1" ht="15.75">
      <c r="A58" s="79"/>
      <c r="B58" s="79"/>
      <c r="C58" s="79"/>
      <c r="D58" s="79"/>
      <c r="E58" s="79"/>
      <c r="F58" s="14"/>
      <c r="G58" s="14"/>
      <c r="H58" s="14"/>
      <c r="I58" s="14"/>
      <c r="J58" s="14"/>
      <c r="L58" s="42"/>
      <c r="M58" s="42"/>
      <c r="N58" s="42"/>
      <c r="O58" s="42"/>
    </row>
    <row r="59" spans="1:29">
      <c r="A59" s="42" t="s">
        <v>118</v>
      </c>
    </row>
    <row r="60" spans="1:29">
      <c r="A60" s="42" t="s">
        <v>112</v>
      </c>
    </row>
    <row r="61" spans="1:29">
      <c r="A61" s="42" t="s">
        <v>113</v>
      </c>
    </row>
    <row r="62" spans="1:29">
      <c r="A62" s="42" t="s">
        <v>114</v>
      </c>
    </row>
    <row r="63" spans="1:29">
      <c r="B63" s="297"/>
      <c r="C63" s="297"/>
      <c r="D63" s="297"/>
      <c r="E63" s="297"/>
      <c r="F63" s="297"/>
      <c r="G63" s="297"/>
      <c r="H63" s="297"/>
      <c r="I63" s="297"/>
      <c r="J63" s="297"/>
      <c r="K63" s="297"/>
    </row>
    <row r="64" spans="1:29" ht="15">
      <c r="A64" s="82"/>
      <c r="B64" s="297"/>
      <c r="C64" s="297"/>
      <c r="D64" s="297"/>
      <c r="E64" s="297"/>
      <c r="F64" s="297"/>
      <c r="G64" s="297"/>
      <c r="H64" s="297"/>
      <c r="I64" s="297"/>
      <c r="J64" s="297"/>
      <c r="K64" s="297"/>
    </row>
    <row r="65" spans="2:12" ht="15">
      <c r="B65" s="356"/>
      <c r="C65" s="356"/>
      <c r="D65" s="356"/>
      <c r="E65" s="356"/>
      <c r="F65" s="356"/>
      <c r="G65" s="356"/>
      <c r="H65" s="356"/>
      <c r="I65" s="356"/>
      <c r="J65" s="356"/>
      <c r="K65" s="356"/>
      <c r="L65" s="356"/>
    </row>
    <row r="66" spans="2:12">
      <c r="F66" s="297"/>
      <c r="G66" s="297"/>
      <c r="H66" s="297"/>
      <c r="I66" s="297"/>
      <c r="J66" s="297"/>
    </row>
    <row r="67" spans="2:12">
      <c r="F67" s="297"/>
      <c r="G67" s="297"/>
      <c r="H67" s="297"/>
      <c r="I67" s="297"/>
      <c r="J67" s="297"/>
    </row>
    <row r="68" spans="2:12" ht="18">
      <c r="B68" s="439"/>
      <c r="C68" s="439"/>
      <c r="D68" s="439"/>
      <c r="E68" s="439"/>
      <c r="F68" s="439"/>
      <c r="G68" s="439"/>
      <c r="H68" s="439"/>
      <c r="I68" s="439"/>
      <c r="J68" s="439"/>
      <c r="K68" s="439"/>
      <c r="L68" s="439"/>
    </row>
    <row r="69" spans="2:12">
      <c r="F69" s="297"/>
      <c r="G69" s="297"/>
      <c r="H69" s="297"/>
      <c r="I69" s="297"/>
      <c r="J69" s="297"/>
    </row>
    <row r="70" spans="2:12">
      <c r="F70" s="297"/>
      <c r="G70" s="297"/>
      <c r="H70" s="297"/>
      <c r="I70" s="297"/>
      <c r="J70" s="297"/>
    </row>
    <row r="71" spans="2:12">
      <c r="F71" s="297"/>
      <c r="G71" s="297"/>
      <c r="H71" s="297"/>
      <c r="I71" s="297"/>
      <c r="J71" s="297"/>
    </row>
    <row r="72" spans="2:12">
      <c r="F72" s="297"/>
      <c r="G72" s="297"/>
      <c r="H72" s="297"/>
      <c r="I72" s="297"/>
      <c r="J72" s="297"/>
    </row>
    <row r="73" spans="2:12">
      <c r="F73" s="297"/>
      <c r="G73" s="297"/>
      <c r="H73" s="297"/>
      <c r="I73" s="297"/>
      <c r="J73" s="297"/>
    </row>
    <row r="74" spans="2:12">
      <c r="F74" s="297"/>
      <c r="G74" s="297"/>
      <c r="H74" s="297"/>
      <c r="I74" s="297"/>
      <c r="J74" s="297"/>
    </row>
    <row r="75" spans="2:12">
      <c r="F75" s="297"/>
      <c r="G75" s="297"/>
      <c r="H75" s="297"/>
      <c r="I75" s="297"/>
      <c r="J75" s="297"/>
    </row>
    <row r="76" spans="2:12">
      <c r="F76" s="297"/>
      <c r="G76" s="297"/>
      <c r="H76" s="297"/>
      <c r="I76" s="297"/>
      <c r="J76" s="297"/>
    </row>
    <row r="77" spans="2:12">
      <c r="F77" s="297"/>
      <c r="G77" s="297"/>
      <c r="H77" s="297"/>
      <c r="I77" s="297"/>
      <c r="J77" s="297"/>
    </row>
    <row r="78" spans="2:12">
      <c r="F78" s="297"/>
      <c r="G78" s="297"/>
      <c r="H78" s="297"/>
      <c r="I78" s="297"/>
      <c r="J78" s="297"/>
    </row>
    <row r="79" spans="2:12">
      <c r="F79" s="297"/>
      <c r="G79" s="297"/>
      <c r="H79" s="297"/>
      <c r="I79" s="297"/>
      <c r="J79" s="297"/>
    </row>
    <row r="80" spans="2:12">
      <c r="F80" s="297"/>
      <c r="G80" s="297"/>
      <c r="H80" s="297"/>
      <c r="I80" s="297"/>
      <c r="J80" s="297"/>
    </row>
    <row r="81" spans="6:10">
      <c r="F81" s="297"/>
      <c r="G81" s="297"/>
      <c r="H81" s="297"/>
      <c r="I81" s="297"/>
      <c r="J81" s="297"/>
    </row>
    <row r="82" spans="6:10">
      <c r="F82" s="297"/>
      <c r="G82" s="297"/>
      <c r="H82" s="297"/>
      <c r="I82" s="297"/>
      <c r="J82" s="297"/>
    </row>
    <row r="83" spans="6:10" ht="8.1" customHeight="1">
      <c r="F83" s="297"/>
      <c r="G83" s="297"/>
      <c r="H83" s="297"/>
      <c r="I83" s="297"/>
      <c r="J83" s="297"/>
    </row>
    <row r="84" spans="6:10" ht="8.1" customHeight="1">
      <c r="F84" s="297"/>
      <c r="G84" s="297"/>
      <c r="H84" s="297"/>
      <c r="I84" s="297"/>
      <c r="J84" s="297"/>
    </row>
    <row r="85" spans="6:10" ht="8.1" customHeight="1">
      <c r="F85" s="297"/>
      <c r="G85" s="297"/>
      <c r="H85" s="297"/>
      <c r="I85" s="297"/>
      <c r="J85" s="297"/>
    </row>
    <row r="86" spans="6:10" ht="8.1" customHeight="1">
      <c r="F86" s="297"/>
      <c r="G86" s="297"/>
      <c r="H86" s="297"/>
      <c r="I86" s="297"/>
      <c r="J86" s="297"/>
    </row>
    <row r="87" spans="6:10" ht="8.1" customHeight="1">
      <c r="F87" s="297"/>
      <c r="G87" s="297"/>
      <c r="H87" s="297"/>
      <c r="I87" s="297"/>
      <c r="J87" s="297"/>
    </row>
    <row r="88" spans="6:10" ht="8.1" customHeight="1">
      <c r="F88" s="297"/>
      <c r="G88" s="297"/>
      <c r="H88" s="297"/>
      <c r="I88" s="297"/>
      <c r="J88" s="297"/>
    </row>
    <row r="89" spans="6:10" ht="8.1" customHeight="1">
      <c r="F89" s="297"/>
      <c r="G89" s="297"/>
      <c r="H89" s="297"/>
      <c r="I89" s="297"/>
      <c r="J89" s="297"/>
    </row>
    <row r="90" spans="6:10" ht="8.1" customHeight="1">
      <c r="F90" s="297"/>
      <c r="G90" s="297"/>
      <c r="H90" s="297"/>
      <c r="I90" s="297"/>
      <c r="J90" s="297"/>
    </row>
    <row r="91" spans="6:10">
      <c r="F91" s="297"/>
      <c r="G91" s="297"/>
      <c r="H91" s="297"/>
      <c r="I91" s="297"/>
      <c r="J91" s="297"/>
    </row>
    <row r="92" spans="6:10">
      <c r="F92" s="297"/>
      <c r="G92" s="297"/>
      <c r="H92" s="297"/>
      <c r="I92" s="297"/>
      <c r="J92" s="297"/>
    </row>
    <row r="93" spans="6:10">
      <c r="F93" s="297"/>
      <c r="G93" s="297"/>
      <c r="H93" s="297"/>
      <c r="I93" s="297"/>
      <c r="J93" s="297"/>
    </row>
    <row r="94" spans="6:10">
      <c r="F94" s="297"/>
      <c r="G94" s="297"/>
      <c r="H94" s="297"/>
      <c r="I94" s="297"/>
      <c r="J94" s="297"/>
    </row>
    <row r="95" spans="6:10">
      <c r="F95" s="297"/>
      <c r="G95" s="297"/>
      <c r="H95" s="297"/>
      <c r="I95" s="297"/>
      <c r="J95" s="297"/>
    </row>
    <row r="96" spans="6:10">
      <c r="F96" s="297"/>
      <c r="G96" s="297"/>
      <c r="H96" s="297"/>
      <c r="I96" s="297"/>
      <c r="J96" s="297"/>
    </row>
    <row r="97" spans="6:10">
      <c r="F97" s="297"/>
      <c r="G97" s="297"/>
      <c r="H97" s="297"/>
      <c r="I97" s="297"/>
      <c r="J97" s="297"/>
    </row>
    <row r="98" spans="6:10">
      <c r="F98" s="297"/>
      <c r="G98" s="297"/>
      <c r="H98" s="297"/>
      <c r="I98" s="297"/>
      <c r="J98" s="297"/>
    </row>
    <row r="99" spans="6:10">
      <c r="F99" s="297"/>
      <c r="G99" s="297"/>
      <c r="H99" s="297"/>
      <c r="I99" s="297"/>
      <c r="J99" s="297"/>
    </row>
    <row r="100" spans="6:10">
      <c r="F100" s="297"/>
      <c r="G100" s="297"/>
      <c r="H100" s="297"/>
      <c r="I100" s="297"/>
      <c r="J100" s="297"/>
    </row>
    <row r="101" spans="6:10">
      <c r="F101" s="297"/>
      <c r="G101" s="297"/>
      <c r="H101" s="297"/>
      <c r="I101" s="297"/>
      <c r="J101" s="297"/>
    </row>
    <row r="102" spans="6:10">
      <c r="F102" s="297"/>
      <c r="G102" s="297"/>
      <c r="H102" s="297"/>
      <c r="I102" s="297"/>
      <c r="J102" s="297"/>
    </row>
    <row r="103" spans="6:10">
      <c r="F103" s="297"/>
      <c r="G103" s="297"/>
      <c r="H103" s="297"/>
      <c r="I103" s="297"/>
      <c r="J103" s="297"/>
    </row>
    <row r="104" spans="6:10">
      <c r="F104" s="297"/>
      <c r="G104" s="297"/>
      <c r="H104" s="297"/>
      <c r="I104" s="297"/>
      <c r="J104" s="297"/>
    </row>
    <row r="105" spans="6:10">
      <c r="F105" s="297"/>
      <c r="G105" s="297"/>
      <c r="H105" s="297"/>
      <c r="I105" s="297"/>
      <c r="J105" s="297"/>
    </row>
    <row r="106" spans="6:10">
      <c r="F106" s="297"/>
      <c r="G106" s="297"/>
      <c r="H106" s="297"/>
      <c r="I106" s="297"/>
      <c r="J106" s="297"/>
    </row>
    <row r="107" spans="6:10">
      <c r="F107" s="297"/>
      <c r="G107" s="297"/>
      <c r="H107" s="297"/>
      <c r="I107" s="297"/>
      <c r="J107" s="297"/>
    </row>
    <row r="108" spans="6:10">
      <c r="F108" s="297"/>
      <c r="G108" s="297"/>
      <c r="H108" s="297"/>
      <c r="I108" s="297"/>
      <c r="J108" s="297"/>
    </row>
    <row r="109" spans="6:10">
      <c r="F109" s="297"/>
      <c r="G109" s="297"/>
      <c r="H109" s="297"/>
      <c r="I109" s="297"/>
      <c r="J109" s="297"/>
    </row>
    <row r="110" spans="6:10">
      <c r="F110" s="297"/>
      <c r="G110" s="297"/>
      <c r="H110" s="297"/>
      <c r="I110" s="297"/>
      <c r="J110" s="297"/>
    </row>
    <row r="111" spans="6:10">
      <c r="F111" s="297"/>
      <c r="G111" s="297"/>
      <c r="H111" s="297"/>
      <c r="I111" s="297"/>
      <c r="J111" s="297"/>
    </row>
  </sheetData>
  <mergeCells count="2">
    <mergeCell ref="B6:E6"/>
    <mergeCell ref="F6:I6"/>
  </mergeCells>
  <phoneticPr fontId="0" type="noConversion"/>
  <pageMargins left="0.43307086614173229" right="7.874015748031496E-2" top="0.55118110236220474" bottom="0.11811023622047245" header="0.31496062992125984" footer="0.11811023622047245"/>
  <pageSetup paperSize="9" scale="55" orientation="landscape" r:id="rId1"/>
  <headerFooter alignWithMargins="0">
    <oddHeader>&amp;L&amp;11TeliaSonera AB/Investor Relations
Fredrik Johansson, Tel. +46 705 10 10 22&amp;R&amp;11 2014-04-23</oddHeader>
    <oddFooter>&amp;LHistorical financial information&amp;R7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AC38"/>
  <sheetViews>
    <sheetView zoomScale="80" zoomScaleNormal="80" workbookViewId="0"/>
  </sheetViews>
  <sheetFormatPr defaultRowHeight="15"/>
  <cols>
    <col min="1" max="1" width="44" style="82" customWidth="1"/>
    <col min="2" max="5" width="11.5703125" style="82" customWidth="1"/>
    <col min="6" max="10" width="12.28515625" style="82" customWidth="1"/>
    <col min="11" max="12" width="11.5703125" style="82" customWidth="1"/>
    <col min="13" max="16384" width="9.140625" style="82"/>
  </cols>
  <sheetData>
    <row r="2" spans="1:29" ht="15.75">
      <c r="A2" s="81" t="s">
        <v>189</v>
      </c>
      <c r="B2" s="81"/>
      <c r="C2" s="81"/>
      <c r="D2" s="81"/>
      <c r="E2" s="81"/>
      <c r="F2" s="81"/>
      <c r="G2" s="81"/>
      <c r="H2" s="81"/>
      <c r="I2" s="81"/>
      <c r="J2" s="81"/>
    </row>
    <row r="3" spans="1:29" ht="15.75">
      <c r="A3" s="82" t="s">
        <v>191</v>
      </c>
      <c r="B3" s="81"/>
      <c r="C3" s="81"/>
      <c r="D3" s="81"/>
      <c r="E3" s="81"/>
      <c r="F3" s="81"/>
      <c r="G3" s="81"/>
      <c r="H3" s="81"/>
      <c r="I3" s="81"/>
      <c r="J3" s="81"/>
    </row>
    <row r="4" spans="1:29">
      <c r="A4" s="83" t="s">
        <v>73</v>
      </c>
      <c r="B4" s="83"/>
      <c r="C4" s="83"/>
      <c r="D4" s="83"/>
      <c r="E4" s="83"/>
    </row>
    <row r="5" spans="1:29" ht="15.75">
      <c r="A5" s="81"/>
      <c r="B5" s="419"/>
      <c r="C5" s="419"/>
      <c r="D5" s="419"/>
      <c r="E5" s="419"/>
      <c r="F5" s="81"/>
      <c r="G5" s="81"/>
      <c r="H5" s="81"/>
      <c r="I5" s="81"/>
      <c r="J5" s="81"/>
    </row>
    <row r="6" spans="1:29" ht="15.75">
      <c r="A6" s="84" t="s">
        <v>1</v>
      </c>
      <c r="B6" s="493">
        <v>2012</v>
      </c>
      <c r="C6" s="494"/>
      <c r="D6" s="494"/>
      <c r="E6" s="495"/>
      <c r="F6" s="490">
        <v>2013</v>
      </c>
      <c r="G6" s="491"/>
      <c r="H6" s="491"/>
      <c r="I6" s="492"/>
      <c r="J6" s="371">
        <v>2014</v>
      </c>
      <c r="K6" s="304">
        <v>2012</v>
      </c>
      <c r="L6" s="304">
        <v>2013</v>
      </c>
    </row>
    <row r="7" spans="1:29" ht="15.75">
      <c r="A7" s="85"/>
      <c r="B7" s="307" t="s">
        <v>5</v>
      </c>
      <c r="C7" s="305" t="s">
        <v>4</v>
      </c>
      <c r="D7" s="305" t="s">
        <v>3</v>
      </c>
      <c r="E7" s="305" t="s">
        <v>2</v>
      </c>
      <c r="F7" s="307" t="s">
        <v>5</v>
      </c>
      <c r="G7" s="305" t="s">
        <v>4</v>
      </c>
      <c r="H7" s="305" t="s">
        <v>3</v>
      </c>
      <c r="I7" s="306" t="s">
        <v>2</v>
      </c>
      <c r="J7" s="390" t="s">
        <v>5</v>
      </c>
      <c r="K7" s="308" t="s">
        <v>6</v>
      </c>
      <c r="L7" s="308" t="s">
        <v>6</v>
      </c>
    </row>
    <row r="8" spans="1:29" ht="15.75">
      <c r="A8" s="440" t="s">
        <v>45</v>
      </c>
      <c r="B8" s="350">
        <v>17068</v>
      </c>
      <c r="C8" s="351">
        <v>17366</v>
      </c>
      <c r="D8" s="351">
        <v>16665</v>
      </c>
      <c r="E8" s="351">
        <v>18203</v>
      </c>
      <c r="F8" s="119">
        <v>16111</v>
      </c>
      <c r="G8" s="120">
        <v>16512</v>
      </c>
      <c r="H8" s="120">
        <v>16077</v>
      </c>
      <c r="I8" s="121">
        <v>17889</v>
      </c>
      <c r="J8" s="121">
        <v>15671.293999999998</v>
      </c>
      <c r="K8" s="421">
        <v>69302</v>
      </c>
      <c r="L8" s="421">
        <v>66589</v>
      </c>
      <c r="M8" s="356"/>
      <c r="N8" s="354"/>
      <c r="O8" s="297"/>
      <c r="P8" s="297"/>
      <c r="Q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</row>
    <row r="9" spans="1:29" ht="18">
      <c r="A9" s="441" t="s">
        <v>60</v>
      </c>
      <c r="B9" s="91">
        <v>4831</v>
      </c>
      <c r="C9" s="26">
        <v>4937</v>
      </c>
      <c r="D9" s="26">
        <f>4987+1</f>
        <v>4988</v>
      </c>
      <c r="E9" s="26">
        <v>6287</v>
      </c>
      <c r="F9" s="91">
        <f>5023+1</f>
        <v>5024</v>
      </c>
      <c r="G9" s="26">
        <v>5046</v>
      </c>
      <c r="H9" s="26">
        <v>5165</v>
      </c>
      <c r="I9" s="27">
        <v>6281</v>
      </c>
      <c r="J9" s="27">
        <v>4746.6469999999999</v>
      </c>
      <c r="K9" s="45">
        <v>21043</v>
      </c>
      <c r="L9" s="45">
        <v>21516</v>
      </c>
      <c r="M9" s="356"/>
      <c r="N9" s="354"/>
      <c r="O9" s="297"/>
      <c r="P9" s="297"/>
      <c r="Q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</row>
    <row r="10" spans="1:29">
      <c r="A10" s="442" t="s">
        <v>57</v>
      </c>
      <c r="B10" s="92">
        <v>3274</v>
      </c>
      <c r="C10" s="30">
        <v>3267</v>
      </c>
      <c r="D10" s="30">
        <v>3084</v>
      </c>
      <c r="E10" s="30">
        <v>3046</v>
      </c>
      <c r="F10" s="91">
        <v>2630</v>
      </c>
      <c r="G10" s="26">
        <v>2731</v>
      </c>
      <c r="H10" s="26">
        <v>2674</v>
      </c>
      <c r="I10" s="27">
        <v>2659</v>
      </c>
      <c r="J10" s="27">
        <v>2444.8689999999997</v>
      </c>
      <c r="K10" s="45">
        <v>12671</v>
      </c>
      <c r="L10" s="45">
        <v>10694</v>
      </c>
      <c r="M10" s="356"/>
      <c r="N10" s="354"/>
      <c r="O10" s="297"/>
      <c r="P10" s="297"/>
      <c r="Q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</row>
    <row r="11" spans="1:29" ht="18">
      <c r="A11" s="442" t="s">
        <v>61</v>
      </c>
      <c r="B11" s="92">
        <v>1501</v>
      </c>
      <c r="C11" s="30">
        <v>1458</v>
      </c>
      <c r="D11" s="30">
        <v>1412</v>
      </c>
      <c r="E11" s="30">
        <v>1420</v>
      </c>
      <c r="F11" s="91">
        <v>1428</v>
      </c>
      <c r="G11" s="26">
        <v>1532</v>
      </c>
      <c r="H11" s="26">
        <v>1443</v>
      </c>
      <c r="I11" s="27">
        <v>1426</v>
      </c>
      <c r="J11" s="27">
        <v>1470.1700000000003</v>
      </c>
      <c r="K11" s="45">
        <v>5791</v>
      </c>
      <c r="L11" s="45">
        <v>5829</v>
      </c>
      <c r="M11" s="356"/>
      <c r="N11" s="354"/>
      <c r="O11" s="297"/>
      <c r="P11" s="297"/>
      <c r="Q11" s="356"/>
      <c r="S11" s="356"/>
      <c r="T11" s="356"/>
      <c r="U11" s="356"/>
      <c r="V11" s="356"/>
      <c r="W11" s="356"/>
      <c r="X11" s="356"/>
      <c r="Y11" s="356"/>
      <c r="Z11" s="356"/>
      <c r="AA11" s="356"/>
      <c r="AB11" s="356"/>
      <c r="AC11" s="356"/>
    </row>
    <row r="12" spans="1:29" ht="15.75">
      <c r="A12" s="440" t="s">
        <v>109</v>
      </c>
      <c r="B12" s="93">
        <v>7462</v>
      </c>
      <c r="C12" s="28">
        <v>7704</v>
      </c>
      <c r="D12" s="28">
        <v>7181</v>
      </c>
      <c r="E12" s="28">
        <v>7450</v>
      </c>
      <c r="F12" s="90">
        <v>7029</v>
      </c>
      <c r="G12" s="34">
        <v>7203</v>
      </c>
      <c r="H12" s="34">
        <v>6795</v>
      </c>
      <c r="I12" s="47">
        <v>7523</v>
      </c>
      <c r="J12" s="47">
        <v>7009.5730000000003</v>
      </c>
      <c r="K12" s="138">
        <v>29797</v>
      </c>
      <c r="L12" s="138">
        <v>28550</v>
      </c>
      <c r="M12" s="356"/>
      <c r="N12" s="354"/>
      <c r="O12" s="297"/>
      <c r="P12" s="297"/>
      <c r="Q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</row>
    <row r="13" spans="1:29" ht="18">
      <c r="A13" s="441" t="s">
        <v>62</v>
      </c>
      <c r="B13" s="91">
        <v>3161</v>
      </c>
      <c r="C13" s="26">
        <v>3294</v>
      </c>
      <c r="D13" s="26">
        <v>2822</v>
      </c>
      <c r="E13" s="26">
        <v>3161</v>
      </c>
      <c r="F13" s="91">
        <v>3150</v>
      </c>
      <c r="G13" s="26">
        <v>3190</v>
      </c>
      <c r="H13" s="26">
        <v>2704</v>
      </c>
      <c r="I13" s="27">
        <v>3182</v>
      </c>
      <c r="J13" s="27">
        <v>3143.884</v>
      </c>
      <c r="K13" s="45">
        <v>12438</v>
      </c>
      <c r="L13" s="45">
        <v>12226</v>
      </c>
      <c r="M13" s="356"/>
      <c r="N13" s="354"/>
      <c r="O13" s="297"/>
      <c r="P13" s="297"/>
      <c r="Q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</row>
    <row r="14" spans="1:29" ht="18">
      <c r="A14" s="441" t="s">
        <v>63</v>
      </c>
      <c r="B14" s="91">
        <v>1748</v>
      </c>
      <c r="C14" s="26">
        <v>1788</v>
      </c>
      <c r="D14" s="26">
        <v>1802</v>
      </c>
      <c r="E14" s="26">
        <v>1644</v>
      </c>
      <c r="F14" s="91">
        <v>1441</v>
      </c>
      <c r="G14" s="26">
        <v>1521</v>
      </c>
      <c r="H14" s="26">
        <v>1591</v>
      </c>
      <c r="I14" s="27">
        <v>1751</v>
      </c>
      <c r="J14" s="27">
        <v>1470.7130000000002</v>
      </c>
      <c r="K14" s="45">
        <v>6982</v>
      </c>
      <c r="L14" s="45">
        <v>6304</v>
      </c>
      <c r="M14" s="356"/>
      <c r="N14" s="354"/>
      <c r="O14" s="297"/>
      <c r="P14" s="297"/>
      <c r="Q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</row>
    <row r="15" spans="1:29">
      <c r="A15" s="441" t="s">
        <v>180</v>
      </c>
      <c r="B15" s="91">
        <v>355</v>
      </c>
      <c r="C15" s="26">
        <v>354</v>
      </c>
      <c r="D15" s="26">
        <v>334</v>
      </c>
      <c r="E15" s="26">
        <v>331</v>
      </c>
      <c r="F15" s="91">
        <v>332</v>
      </c>
      <c r="G15" s="26">
        <v>343</v>
      </c>
      <c r="H15" s="26">
        <v>310</v>
      </c>
      <c r="I15" s="27">
        <v>361</v>
      </c>
      <c r="J15" s="27">
        <v>316.63499999999999</v>
      </c>
      <c r="K15" s="45">
        <v>1374</v>
      </c>
      <c r="L15" s="45">
        <v>1346</v>
      </c>
      <c r="M15" s="356"/>
      <c r="N15" s="354"/>
      <c r="O15" s="297"/>
      <c r="P15" s="297"/>
      <c r="Q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</row>
    <row r="16" spans="1:29">
      <c r="A16" s="443" t="s">
        <v>102</v>
      </c>
      <c r="B16" s="214">
        <v>238</v>
      </c>
      <c r="C16" s="215">
        <v>242</v>
      </c>
      <c r="D16" s="215">
        <v>229</v>
      </c>
      <c r="E16" s="215">
        <v>204</v>
      </c>
      <c r="F16" s="214">
        <v>217</v>
      </c>
      <c r="G16" s="215">
        <v>219</v>
      </c>
      <c r="H16" s="215">
        <v>236</v>
      </c>
      <c r="I16" s="216">
        <v>226</v>
      </c>
      <c r="J16" s="216">
        <v>208.39300000000003</v>
      </c>
      <c r="K16" s="217">
        <v>913</v>
      </c>
      <c r="L16" s="217">
        <v>898</v>
      </c>
      <c r="M16" s="356"/>
      <c r="N16" s="354"/>
      <c r="O16" s="297"/>
      <c r="P16" s="297"/>
      <c r="Q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</row>
    <row r="17" spans="1:29">
      <c r="A17" s="441" t="s">
        <v>103</v>
      </c>
      <c r="B17" s="91">
        <v>457</v>
      </c>
      <c r="C17" s="26">
        <v>375</v>
      </c>
      <c r="D17" s="26">
        <v>420</v>
      </c>
      <c r="E17" s="26">
        <v>461</v>
      </c>
      <c r="F17" s="91">
        <v>365</v>
      </c>
      <c r="G17" s="26">
        <v>439</v>
      </c>
      <c r="H17" s="26">
        <v>429</v>
      </c>
      <c r="I17" s="27">
        <v>480</v>
      </c>
      <c r="J17" s="27">
        <v>428.38400000000001</v>
      </c>
      <c r="K17" s="45">
        <v>1713</v>
      </c>
      <c r="L17" s="45">
        <v>1713</v>
      </c>
      <c r="M17" s="356"/>
      <c r="N17" s="354"/>
      <c r="O17" s="297"/>
      <c r="P17" s="297"/>
      <c r="Q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</row>
    <row r="18" spans="1:29">
      <c r="A18" s="441" t="s">
        <v>99</v>
      </c>
      <c r="B18" s="91">
        <v>585</v>
      </c>
      <c r="C18" s="26">
        <v>682</v>
      </c>
      <c r="D18" s="26">
        <v>601</v>
      </c>
      <c r="E18" s="26">
        <v>670</v>
      </c>
      <c r="F18" s="91">
        <v>565</v>
      </c>
      <c r="G18" s="26">
        <v>494</v>
      </c>
      <c r="H18" s="26">
        <v>492</v>
      </c>
      <c r="I18" s="27">
        <v>555</v>
      </c>
      <c r="J18" s="27">
        <v>499.73600000000005</v>
      </c>
      <c r="K18" s="45">
        <v>2538</v>
      </c>
      <c r="L18" s="45">
        <v>2106</v>
      </c>
      <c r="M18" s="356"/>
      <c r="N18" s="354"/>
      <c r="O18" s="297"/>
      <c r="P18" s="297"/>
      <c r="Q18" s="356"/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</row>
    <row r="19" spans="1:29">
      <c r="A19" s="444" t="s">
        <v>100</v>
      </c>
      <c r="B19" s="218">
        <v>1156</v>
      </c>
      <c r="C19" s="219">
        <v>1211</v>
      </c>
      <c r="D19" s="219">
        <f>1203-1</f>
        <v>1202</v>
      </c>
      <c r="E19" s="219">
        <v>1183</v>
      </c>
      <c r="F19" s="218">
        <f>1177-1</f>
        <v>1176</v>
      </c>
      <c r="G19" s="219">
        <v>1216</v>
      </c>
      <c r="H19" s="219">
        <v>1269</v>
      </c>
      <c r="I19" s="220">
        <v>1194</v>
      </c>
      <c r="J19" s="220">
        <v>1150.221</v>
      </c>
      <c r="K19" s="115">
        <v>4752</v>
      </c>
      <c r="L19" s="115">
        <v>4855</v>
      </c>
      <c r="M19" s="356"/>
      <c r="N19" s="354"/>
      <c r="O19" s="297"/>
      <c r="P19" s="297"/>
      <c r="Q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</row>
    <row r="20" spans="1:29">
      <c r="A20" s="445"/>
      <c r="B20" s="441"/>
      <c r="C20" s="441"/>
      <c r="D20" s="441"/>
      <c r="E20" s="441"/>
      <c r="F20" s="26"/>
      <c r="G20" s="26"/>
      <c r="H20" s="26"/>
      <c r="I20" s="26"/>
      <c r="J20" s="26"/>
    </row>
    <row r="21" spans="1:29">
      <c r="A21" s="42" t="s">
        <v>56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</row>
    <row r="22" spans="1:29">
      <c r="A22" s="42" t="s">
        <v>58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</row>
    <row r="23" spans="1:29">
      <c r="A23" s="42" t="s">
        <v>59</v>
      </c>
      <c r="B23" s="42"/>
      <c r="C23" s="42"/>
      <c r="D23" s="42"/>
      <c r="E23" s="42"/>
    </row>
    <row r="24" spans="1:29">
      <c r="A24" s="42" t="s">
        <v>64</v>
      </c>
      <c r="B24" s="42"/>
      <c r="C24" s="42"/>
      <c r="D24" s="42"/>
      <c r="E24" s="42"/>
    </row>
    <row r="25" spans="1:29">
      <c r="A25" s="57"/>
      <c r="B25" s="254"/>
      <c r="C25" s="254"/>
      <c r="D25" s="254"/>
      <c r="E25" s="254"/>
      <c r="F25" s="254"/>
      <c r="G25" s="254"/>
      <c r="H25" s="254"/>
      <c r="I25" s="254"/>
      <c r="J25" s="254"/>
    </row>
    <row r="26" spans="1:29">
      <c r="A26" s="44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N26" s="14"/>
    </row>
    <row r="27" spans="1:29">
      <c r="A27" s="441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N27" s="297"/>
    </row>
    <row r="28" spans="1:29">
      <c r="A28" s="442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N28" s="14"/>
    </row>
    <row r="29" spans="1:29">
      <c r="A29" s="44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29">
      <c r="A30" s="44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29">
      <c r="A31" s="441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29">
      <c r="A32" s="441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</row>
    <row r="33" spans="1:12">
      <c r="A33" s="44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A34" s="44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>
      <c r="A35" s="441"/>
      <c r="B35" s="254"/>
      <c r="C35" s="254"/>
      <c r="D35" s="254"/>
      <c r="E35" s="254"/>
      <c r="F35" s="254"/>
      <c r="G35" s="254"/>
      <c r="H35" s="254"/>
      <c r="I35" s="254"/>
      <c r="J35" s="254"/>
    </row>
    <row r="36" spans="1:12">
      <c r="A36" s="441"/>
      <c r="B36" s="254"/>
      <c r="C36" s="14"/>
      <c r="D36" s="14"/>
      <c r="E36" s="14"/>
      <c r="F36" s="254"/>
      <c r="G36" s="254"/>
      <c r="H36" s="254"/>
      <c r="I36" s="254"/>
      <c r="J36" s="254"/>
    </row>
    <row r="37" spans="1:12">
      <c r="A37" s="441"/>
      <c r="B37" s="254"/>
      <c r="C37" s="254"/>
      <c r="D37" s="254"/>
      <c r="E37" s="254"/>
      <c r="F37" s="254"/>
      <c r="G37" s="254"/>
      <c r="H37" s="254"/>
      <c r="I37" s="254"/>
      <c r="J37" s="254"/>
    </row>
    <row r="38" spans="1:12">
      <c r="A38" s="254"/>
      <c r="B38" s="254"/>
      <c r="C38" s="254"/>
      <c r="D38" s="254"/>
      <c r="E38" s="254"/>
      <c r="F38" s="254"/>
      <c r="G38" s="254"/>
      <c r="H38" s="254"/>
      <c r="I38" s="254"/>
      <c r="J38" s="254"/>
    </row>
  </sheetData>
  <mergeCells count="2">
    <mergeCell ref="B6:E6"/>
    <mergeCell ref="F6:I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&amp;L&amp;11TeliaSonera AB/Investor Relations
Fredrik Johansson, Tel. +46 705 10 10 22&amp;R&amp;11 2014-04-23</oddHeader>
    <oddFooter>&amp;LHistorical financial information&amp;R8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2:U42"/>
  <sheetViews>
    <sheetView zoomScale="70" zoomScaleNormal="70" workbookViewId="0"/>
  </sheetViews>
  <sheetFormatPr defaultRowHeight="15"/>
  <cols>
    <col min="1" max="1" width="35.85546875" style="6" customWidth="1"/>
    <col min="2" max="5" width="11.5703125" style="6" customWidth="1"/>
    <col min="6" max="10" width="12.28515625" style="6" customWidth="1"/>
    <col min="11" max="12" width="11.5703125" style="6" customWidth="1"/>
    <col min="13" max="16384" width="9.140625" style="6"/>
  </cols>
  <sheetData>
    <row r="2" spans="1:21" ht="18">
      <c r="A2" s="3" t="s">
        <v>47</v>
      </c>
      <c r="B2" s="3"/>
      <c r="C2" s="3"/>
      <c r="D2" s="3"/>
      <c r="E2" s="3"/>
      <c r="F2" s="37"/>
      <c r="G2" s="37"/>
      <c r="H2" s="37"/>
      <c r="I2" s="37"/>
      <c r="J2" s="37"/>
    </row>
    <row r="3" spans="1:21">
      <c r="A3" s="82" t="s">
        <v>191</v>
      </c>
    </row>
    <row r="4" spans="1:21">
      <c r="A4" s="221" t="s">
        <v>73</v>
      </c>
      <c r="B4" s="221"/>
      <c r="C4" s="221"/>
      <c r="D4" s="221"/>
      <c r="E4" s="221"/>
    </row>
    <row r="5" spans="1:21" ht="15.75">
      <c r="A5" s="37" t="s">
        <v>8</v>
      </c>
      <c r="B5" s="203"/>
      <c r="C5" s="203"/>
      <c r="D5" s="203"/>
      <c r="E5" s="203"/>
      <c r="F5" s="37"/>
      <c r="G5" s="37"/>
      <c r="H5" s="37"/>
      <c r="I5" s="37"/>
      <c r="J5" s="37"/>
    </row>
    <row r="6" spans="1:21" ht="15.75">
      <c r="A6" s="46" t="s">
        <v>1</v>
      </c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</row>
    <row r="7" spans="1:21" ht="15.75">
      <c r="A7" s="60"/>
      <c r="B7" s="211" t="s">
        <v>5</v>
      </c>
      <c r="C7" s="7" t="s">
        <v>4</v>
      </c>
      <c r="D7" s="7" t="s">
        <v>3</v>
      </c>
      <c r="E7" s="7" t="s">
        <v>2</v>
      </c>
      <c r="F7" s="211" t="s">
        <v>5</v>
      </c>
      <c r="G7" s="7" t="s">
        <v>4</v>
      </c>
      <c r="H7" s="7" t="s">
        <v>3</v>
      </c>
      <c r="I7" s="204" t="s">
        <v>2</v>
      </c>
      <c r="J7" s="339" t="s">
        <v>5</v>
      </c>
      <c r="K7" s="8" t="s">
        <v>6</v>
      </c>
      <c r="L7" s="8" t="s">
        <v>6</v>
      </c>
    </row>
    <row r="8" spans="1:21" ht="15.75">
      <c r="A8" s="61" t="s">
        <v>34</v>
      </c>
      <c r="B8" s="119">
        <v>3650</v>
      </c>
      <c r="C8" s="120">
        <v>3721</v>
      </c>
      <c r="D8" s="120">
        <v>3621</v>
      </c>
      <c r="E8" s="120">
        <f>3510+1</f>
        <v>3511</v>
      </c>
      <c r="F8" s="119">
        <v>3390</v>
      </c>
      <c r="G8" s="120">
        <v>3567</v>
      </c>
      <c r="H8" s="120">
        <v>3823</v>
      </c>
      <c r="I8" s="121">
        <v>3536</v>
      </c>
      <c r="J8" s="121">
        <v>3304.7139999999986</v>
      </c>
      <c r="K8" s="121">
        <v>14503</v>
      </c>
      <c r="L8" s="121">
        <v>14316</v>
      </c>
      <c r="M8" s="40"/>
      <c r="N8" s="300"/>
      <c r="O8" s="297"/>
      <c r="P8" s="297"/>
      <c r="R8" s="40"/>
      <c r="U8" s="40"/>
    </row>
    <row r="9" spans="1:21">
      <c r="A9" s="62" t="s">
        <v>36</v>
      </c>
      <c r="B9" s="91">
        <v>1891</v>
      </c>
      <c r="C9" s="26">
        <v>1792</v>
      </c>
      <c r="D9" s="26">
        <v>1842</v>
      </c>
      <c r="E9" s="26">
        <f>1679-1</f>
        <v>1678</v>
      </c>
      <c r="F9" s="91">
        <v>1878</v>
      </c>
      <c r="G9" s="26">
        <v>1734</v>
      </c>
      <c r="H9" s="26">
        <v>1939</v>
      </c>
      <c r="I9" s="27">
        <v>1768</v>
      </c>
      <c r="J9" s="27">
        <v>1865.3190000000004</v>
      </c>
      <c r="K9" s="27">
        <v>7203</v>
      </c>
      <c r="L9" s="27">
        <v>7319</v>
      </c>
      <c r="M9" s="40"/>
      <c r="N9" s="300"/>
      <c r="O9" s="297"/>
      <c r="P9" s="297"/>
      <c r="R9" s="40"/>
      <c r="U9" s="40"/>
    </row>
    <row r="10" spans="1:21">
      <c r="A10" s="63" t="s">
        <v>37</v>
      </c>
      <c r="B10" s="255">
        <v>685</v>
      </c>
      <c r="C10" s="256">
        <v>643</v>
      </c>
      <c r="D10" s="256">
        <v>573</v>
      </c>
      <c r="E10" s="256">
        <v>514</v>
      </c>
      <c r="F10" s="91">
        <v>524</v>
      </c>
      <c r="G10" s="26">
        <v>725</v>
      </c>
      <c r="H10" s="26">
        <v>646</v>
      </c>
      <c r="I10" s="27">
        <v>594</v>
      </c>
      <c r="J10" s="27">
        <v>656.03700000000003</v>
      </c>
      <c r="K10" s="27">
        <v>2415</v>
      </c>
      <c r="L10" s="27">
        <v>2489</v>
      </c>
      <c r="M10" s="40"/>
      <c r="N10" s="300"/>
      <c r="O10" s="297"/>
      <c r="P10" s="297"/>
      <c r="R10" s="40"/>
      <c r="U10" s="40"/>
    </row>
    <row r="11" spans="1:21">
      <c r="A11" s="62" t="s">
        <v>38</v>
      </c>
      <c r="B11" s="91">
        <v>574</v>
      </c>
      <c r="C11" s="26">
        <v>662</v>
      </c>
      <c r="D11" s="26">
        <v>617</v>
      </c>
      <c r="E11" s="26">
        <v>561</v>
      </c>
      <c r="F11" s="91">
        <v>502</v>
      </c>
      <c r="G11" s="26">
        <v>509</v>
      </c>
      <c r="H11" s="26">
        <v>593</v>
      </c>
      <c r="I11" s="27">
        <v>512</v>
      </c>
      <c r="J11" s="27">
        <v>478.94899999999996</v>
      </c>
      <c r="K11" s="27">
        <v>2414</v>
      </c>
      <c r="L11" s="27">
        <v>2116</v>
      </c>
      <c r="M11" s="40"/>
      <c r="N11" s="300"/>
      <c r="O11" s="297"/>
      <c r="P11" s="297"/>
      <c r="R11" s="40"/>
      <c r="U11" s="40"/>
    </row>
    <row r="12" spans="1:21">
      <c r="A12" s="62" t="s">
        <v>39</v>
      </c>
      <c r="B12" s="91">
        <v>138</v>
      </c>
      <c r="C12" s="26">
        <v>144</v>
      </c>
      <c r="D12" s="26">
        <v>116</v>
      </c>
      <c r="E12" s="26">
        <v>166</v>
      </c>
      <c r="F12" s="91">
        <v>129</v>
      </c>
      <c r="G12" s="26">
        <v>146</v>
      </c>
      <c r="H12" s="26">
        <v>179</v>
      </c>
      <c r="I12" s="27">
        <v>158</v>
      </c>
      <c r="J12" s="27">
        <v>129.14799999999974</v>
      </c>
      <c r="K12" s="27">
        <v>564</v>
      </c>
      <c r="L12" s="27">
        <v>612</v>
      </c>
      <c r="M12" s="40"/>
      <c r="N12" s="300"/>
      <c r="O12" s="297"/>
      <c r="P12" s="297"/>
      <c r="R12" s="40"/>
      <c r="U12" s="40"/>
    </row>
    <row r="13" spans="1:21">
      <c r="A13" s="63" t="s">
        <v>26</v>
      </c>
      <c r="B13" s="255">
        <v>88</v>
      </c>
      <c r="C13" s="256">
        <v>94</v>
      </c>
      <c r="D13" s="256">
        <v>86</v>
      </c>
      <c r="E13" s="256">
        <v>62</v>
      </c>
      <c r="F13" s="91">
        <v>75</v>
      </c>
      <c r="G13" s="26">
        <v>65</v>
      </c>
      <c r="H13" s="26">
        <v>72</v>
      </c>
      <c r="I13" s="27">
        <v>41</v>
      </c>
      <c r="J13" s="27">
        <v>65.157000000000011</v>
      </c>
      <c r="K13" s="27">
        <v>330</v>
      </c>
      <c r="L13" s="27">
        <v>253</v>
      </c>
      <c r="M13" s="40"/>
      <c r="N13" s="300"/>
      <c r="O13" s="297"/>
      <c r="P13" s="297"/>
      <c r="R13" s="40"/>
      <c r="U13" s="40"/>
    </row>
    <row r="14" spans="1:21">
      <c r="A14" s="64" t="s">
        <v>25</v>
      </c>
      <c r="B14" s="92">
        <v>140</v>
      </c>
      <c r="C14" s="30">
        <v>149</v>
      </c>
      <c r="D14" s="30">
        <v>131</v>
      </c>
      <c r="E14" s="30">
        <v>123</v>
      </c>
      <c r="F14" s="91">
        <v>101</v>
      </c>
      <c r="G14" s="26">
        <v>102</v>
      </c>
      <c r="H14" s="26">
        <v>119</v>
      </c>
      <c r="I14" s="27">
        <v>127</v>
      </c>
      <c r="J14" s="27">
        <v>106.86600000000001</v>
      </c>
      <c r="K14" s="27">
        <v>543</v>
      </c>
      <c r="L14" s="27">
        <v>449</v>
      </c>
      <c r="M14" s="40"/>
      <c r="N14" s="300"/>
      <c r="O14" s="297"/>
      <c r="P14" s="297"/>
      <c r="R14" s="40"/>
      <c r="U14" s="40"/>
    </row>
    <row r="15" spans="1:21">
      <c r="A15" s="62" t="s">
        <v>24</v>
      </c>
      <c r="B15" s="91">
        <v>101</v>
      </c>
      <c r="C15" s="26">
        <v>110</v>
      </c>
      <c r="D15" s="26">
        <v>113</v>
      </c>
      <c r="E15" s="26">
        <v>81</v>
      </c>
      <c r="F15" s="91">
        <v>90</v>
      </c>
      <c r="G15" s="26">
        <v>103</v>
      </c>
      <c r="H15" s="26">
        <v>111</v>
      </c>
      <c r="I15" s="27">
        <v>83</v>
      </c>
      <c r="J15" s="27">
        <v>87.343000000000018</v>
      </c>
      <c r="K15" s="27">
        <v>405</v>
      </c>
      <c r="L15" s="27">
        <v>387</v>
      </c>
      <c r="M15" s="40"/>
      <c r="N15" s="300"/>
      <c r="O15" s="297"/>
      <c r="P15" s="297"/>
      <c r="R15" s="40"/>
      <c r="U15" s="40"/>
    </row>
    <row r="16" spans="1:21">
      <c r="A16" s="63" t="s">
        <v>40</v>
      </c>
      <c r="B16" s="255">
        <v>33</v>
      </c>
      <c r="C16" s="256">
        <v>127</v>
      </c>
      <c r="D16" s="256">
        <v>143</v>
      </c>
      <c r="E16" s="256">
        <v>324</v>
      </c>
      <c r="F16" s="91">
        <v>90</v>
      </c>
      <c r="G16" s="26">
        <v>184</v>
      </c>
      <c r="H16" s="26">
        <v>165</v>
      </c>
      <c r="I16" s="27">
        <v>251</v>
      </c>
      <c r="J16" s="27">
        <v>-84.105000000000118</v>
      </c>
      <c r="K16" s="27">
        <v>627</v>
      </c>
      <c r="L16" s="27">
        <v>690</v>
      </c>
      <c r="M16" s="40"/>
      <c r="N16" s="300"/>
      <c r="O16" s="297"/>
      <c r="P16" s="297"/>
      <c r="R16" s="40"/>
      <c r="U16" s="40"/>
    </row>
    <row r="17" spans="1:21" ht="15.75">
      <c r="A17" s="61" t="s">
        <v>35</v>
      </c>
      <c r="B17" s="90">
        <v>2782</v>
      </c>
      <c r="C17" s="34">
        <v>2566</v>
      </c>
      <c r="D17" s="34">
        <v>2833</v>
      </c>
      <c r="E17" s="34">
        <v>2190</v>
      </c>
      <c r="F17" s="93">
        <v>2424</v>
      </c>
      <c r="G17" s="28">
        <v>2140</v>
      </c>
      <c r="H17" s="28">
        <v>2497</v>
      </c>
      <c r="I17" s="29">
        <v>2232</v>
      </c>
      <c r="J17" s="29">
        <v>2411.4129999999986</v>
      </c>
      <c r="K17" s="29">
        <v>10371</v>
      </c>
      <c r="L17" s="29">
        <v>9293</v>
      </c>
      <c r="M17" s="40"/>
      <c r="N17" s="300"/>
      <c r="O17" s="297"/>
      <c r="P17" s="297"/>
      <c r="R17" s="40"/>
      <c r="U17" s="40"/>
    </row>
    <row r="18" spans="1:21">
      <c r="A18" s="62" t="s">
        <v>36</v>
      </c>
      <c r="B18" s="91">
        <v>2006</v>
      </c>
      <c r="C18" s="26">
        <v>1727</v>
      </c>
      <c r="D18" s="26">
        <v>1971</v>
      </c>
      <c r="E18" s="26">
        <f>1573+1</f>
        <v>1574</v>
      </c>
      <c r="F18" s="92">
        <v>1753</v>
      </c>
      <c r="G18" s="30">
        <v>1500</v>
      </c>
      <c r="H18" s="30">
        <v>1758</v>
      </c>
      <c r="I18" s="31">
        <v>1590</v>
      </c>
      <c r="J18" s="31">
        <v>1706.3849999999993</v>
      </c>
      <c r="K18" s="31">
        <v>7278</v>
      </c>
      <c r="L18" s="31">
        <v>6601</v>
      </c>
      <c r="M18" s="40"/>
      <c r="N18" s="300"/>
      <c r="O18" s="297"/>
      <c r="P18" s="297"/>
      <c r="R18" s="40"/>
      <c r="U18" s="40"/>
    </row>
    <row r="19" spans="1:21">
      <c r="A19" s="63" t="s">
        <v>37</v>
      </c>
      <c r="B19" s="255">
        <v>368</v>
      </c>
      <c r="C19" s="256">
        <v>321</v>
      </c>
      <c r="D19" s="256">
        <v>355</v>
      </c>
      <c r="E19" s="256">
        <v>234</v>
      </c>
      <c r="F19" s="92">
        <v>277</v>
      </c>
      <c r="G19" s="30">
        <v>235</v>
      </c>
      <c r="H19" s="30">
        <v>325</v>
      </c>
      <c r="I19" s="31">
        <v>247</v>
      </c>
      <c r="J19" s="31">
        <v>299.40299999999996</v>
      </c>
      <c r="K19" s="31">
        <v>1278</v>
      </c>
      <c r="L19" s="31">
        <v>1084</v>
      </c>
      <c r="M19" s="40"/>
      <c r="N19" s="300"/>
      <c r="O19" s="297"/>
      <c r="P19" s="297"/>
      <c r="R19" s="40"/>
      <c r="U19" s="40"/>
    </row>
    <row r="20" spans="1:21">
      <c r="A20" s="62" t="s">
        <v>38</v>
      </c>
      <c r="B20" s="91">
        <v>26</v>
      </c>
      <c r="C20" s="26">
        <v>49</v>
      </c>
      <c r="D20" s="26">
        <v>47</v>
      </c>
      <c r="E20" s="26">
        <f>46+1</f>
        <v>47</v>
      </c>
      <c r="F20" s="92">
        <v>-1</v>
      </c>
      <c r="G20" s="30">
        <v>-33</v>
      </c>
      <c r="H20" s="30">
        <v>1</v>
      </c>
      <c r="I20" s="31">
        <v>0</v>
      </c>
      <c r="J20" s="132" t="s">
        <v>187</v>
      </c>
      <c r="K20" s="31">
        <v>169</v>
      </c>
      <c r="L20" s="31">
        <v>-33</v>
      </c>
      <c r="M20" s="40"/>
      <c r="N20" s="300"/>
      <c r="O20" s="297"/>
      <c r="P20" s="297"/>
      <c r="R20" s="40"/>
      <c r="U20" s="40"/>
    </row>
    <row r="21" spans="1:21">
      <c r="A21" s="62" t="s">
        <v>39</v>
      </c>
      <c r="B21" s="91">
        <v>25</v>
      </c>
      <c r="C21" s="26">
        <v>36</v>
      </c>
      <c r="D21" s="26">
        <v>29</v>
      </c>
      <c r="E21" s="26">
        <v>30</v>
      </c>
      <c r="F21" s="92">
        <v>20</v>
      </c>
      <c r="G21" s="30">
        <v>27</v>
      </c>
      <c r="H21" s="30">
        <v>16</v>
      </c>
      <c r="I21" s="31">
        <v>20</v>
      </c>
      <c r="J21" s="31">
        <v>24.931999999999981</v>
      </c>
      <c r="K21" s="31">
        <v>120</v>
      </c>
      <c r="L21" s="31">
        <v>83</v>
      </c>
      <c r="M21" s="40"/>
      <c r="N21" s="300"/>
      <c r="O21" s="297"/>
      <c r="P21" s="297"/>
      <c r="R21" s="40"/>
      <c r="U21" s="40"/>
    </row>
    <row r="22" spans="1:21">
      <c r="A22" s="63" t="s">
        <v>26</v>
      </c>
      <c r="B22" s="255">
        <v>191</v>
      </c>
      <c r="C22" s="256">
        <v>205</v>
      </c>
      <c r="D22" s="256">
        <v>201</v>
      </c>
      <c r="E22" s="256">
        <v>177</v>
      </c>
      <c r="F22" s="92">
        <v>183</v>
      </c>
      <c r="G22" s="30">
        <v>186</v>
      </c>
      <c r="H22" s="30">
        <v>197</v>
      </c>
      <c r="I22" s="31">
        <v>167</v>
      </c>
      <c r="J22" s="31">
        <v>168.57800000000003</v>
      </c>
      <c r="K22" s="31">
        <v>774</v>
      </c>
      <c r="L22" s="31">
        <v>733</v>
      </c>
      <c r="M22" s="40"/>
      <c r="N22" s="300"/>
      <c r="O22" s="297"/>
      <c r="P22" s="297"/>
      <c r="R22" s="40"/>
      <c r="U22" s="40"/>
    </row>
    <row r="23" spans="1:21">
      <c r="A23" s="62" t="s">
        <v>24</v>
      </c>
      <c r="B23" s="91">
        <v>108</v>
      </c>
      <c r="C23" s="26">
        <v>120</v>
      </c>
      <c r="D23" s="26">
        <v>124</v>
      </c>
      <c r="E23" s="26">
        <v>107</v>
      </c>
      <c r="F23" s="91">
        <v>111</v>
      </c>
      <c r="G23" s="26">
        <v>113</v>
      </c>
      <c r="H23" s="26">
        <v>119</v>
      </c>
      <c r="I23" s="27">
        <v>115</v>
      </c>
      <c r="J23" s="27">
        <v>119.34100000000001</v>
      </c>
      <c r="K23" s="27">
        <v>459</v>
      </c>
      <c r="L23" s="27">
        <v>458</v>
      </c>
      <c r="M23" s="40"/>
      <c r="N23" s="300"/>
      <c r="O23" s="297"/>
      <c r="P23" s="297"/>
      <c r="R23" s="40"/>
      <c r="U23" s="40"/>
    </row>
    <row r="24" spans="1:21">
      <c r="A24" s="63" t="s">
        <v>184</v>
      </c>
      <c r="B24" s="255">
        <v>58</v>
      </c>
      <c r="C24" s="256">
        <v>106</v>
      </c>
      <c r="D24" s="256">
        <v>108</v>
      </c>
      <c r="E24" s="256">
        <v>23</v>
      </c>
      <c r="F24" s="91">
        <v>81</v>
      </c>
      <c r="G24" s="26">
        <v>112</v>
      </c>
      <c r="H24" s="26">
        <v>81</v>
      </c>
      <c r="I24" s="27">
        <v>93</v>
      </c>
      <c r="J24" s="27">
        <v>92.78500000000011</v>
      </c>
      <c r="K24" s="27">
        <v>295</v>
      </c>
      <c r="L24" s="27">
        <v>367</v>
      </c>
      <c r="M24" s="40"/>
      <c r="N24" s="300"/>
      <c r="O24" s="297"/>
      <c r="P24" s="297"/>
      <c r="R24" s="40"/>
      <c r="U24" s="40"/>
    </row>
    <row r="25" spans="1:21" ht="15.75">
      <c r="A25" s="65" t="s">
        <v>29</v>
      </c>
      <c r="B25" s="93">
        <v>2181</v>
      </c>
      <c r="C25" s="28">
        <v>2638</v>
      </c>
      <c r="D25" s="28">
        <v>2547</v>
      </c>
      <c r="E25" s="28">
        <v>2508</v>
      </c>
      <c r="F25" s="93">
        <v>2472</v>
      </c>
      <c r="G25" s="28">
        <v>2468</v>
      </c>
      <c r="H25" s="28">
        <v>2446</v>
      </c>
      <c r="I25" s="29">
        <v>2672</v>
      </c>
      <c r="J25" s="29">
        <v>2506.038</v>
      </c>
      <c r="K25" s="29">
        <v>9874</v>
      </c>
      <c r="L25" s="29">
        <v>10058</v>
      </c>
      <c r="M25" s="40"/>
      <c r="N25" s="300"/>
      <c r="O25" s="297"/>
      <c r="P25" s="297"/>
      <c r="R25" s="40"/>
      <c r="U25" s="40"/>
    </row>
    <row r="26" spans="1:21">
      <c r="A26" s="64" t="s">
        <v>30</v>
      </c>
      <c r="B26" s="92">
        <v>1023</v>
      </c>
      <c r="C26" s="30">
        <v>1200</v>
      </c>
      <c r="D26" s="30">
        <v>1190</v>
      </c>
      <c r="E26" s="30">
        <v>1156</v>
      </c>
      <c r="F26" s="92">
        <v>1014</v>
      </c>
      <c r="G26" s="30">
        <v>1115</v>
      </c>
      <c r="H26" s="30">
        <v>1146</v>
      </c>
      <c r="I26" s="31">
        <v>1206</v>
      </c>
      <c r="J26" s="31">
        <v>979.17500000000018</v>
      </c>
      <c r="K26" s="31">
        <v>4569</v>
      </c>
      <c r="L26" s="31">
        <v>4481</v>
      </c>
      <c r="M26" s="40"/>
      <c r="N26" s="300"/>
      <c r="O26" s="297"/>
      <c r="P26" s="297"/>
      <c r="R26" s="40"/>
      <c r="U26" s="40"/>
    </row>
    <row r="27" spans="1:21">
      <c r="A27" s="64" t="s">
        <v>31</v>
      </c>
      <c r="B27" s="92">
        <v>485</v>
      </c>
      <c r="C27" s="30">
        <v>501</v>
      </c>
      <c r="D27" s="30">
        <v>494</v>
      </c>
      <c r="E27" s="30">
        <v>484</v>
      </c>
      <c r="F27" s="92">
        <v>452</v>
      </c>
      <c r="G27" s="30">
        <v>202</v>
      </c>
      <c r="H27" s="30">
        <v>549</v>
      </c>
      <c r="I27" s="31">
        <v>504</v>
      </c>
      <c r="J27" s="31">
        <v>433.78500000000008</v>
      </c>
      <c r="K27" s="31">
        <v>1964</v>
      </c>
      <c r="L27" s="31">
        <v>1707</v>
      </c>
      <c r="M27" s="40"/>
      <c r="N27" s="300"/>
      <c r="O27" s="297"/>
      <c r="P27" s="297"/>
      <c r="R27" s="40"/>
      <c r="U27" s="40"/>
    </row>
    <row r="28" spans="1:21">
      <c r="A28" s="64" t="s">
        <v>66</v>
      </c>
      <c r="B28" s="92">
        <v>155</v>
      </c>
      <c r="C28" s="30">
        <v>155</v>
      </c>
      <c r="D28" s="30">
        <v>272</v>
      </c>
      <c r="E28" s="30">
        <v>322</v>
      </c>
      <c r="F28" s="92">
        <v>383</v>
      </c>
      <c r="G28" s="30">
        <v>438</v>
      </c>
      <c r="H28" s="30">
        <v>456</v>
      </c>
      <c r="I28" s="31">
        <v>403</v>
      </c>
      <c r="J28" s="31">
        <v>451.17999999999984</v>
      </c>
      <c r="K28" s="31">
        <v>904</v>
      </c>
      <c r="L28" s="31">
        <v>1680</v>
      </c>
      <c r="M28" s="40"/>
      <c r="N28" s="300"/>
      <c r="O28" s="297"/>
      <c r="P28" s="297"/>
      <c r="R28" s="40"/>
      <c r="U28" s="40"/>
    </row>
    <row r="29" spans="1:21">
      <c r="A29" s="64" t="s">
        <v>67</v>
      </c>
      <c r="B29" s="92">
        <v>101</v>
      </c>
      <c r="C29" s="30">
        <v>119</v>
      </c>
      <c r="D29" s="30">
        <v>126</v>
      </c>
      <c r="E29" s="30">
        <v>124</v>
      </c>
      <c r="F29" s="92">
        <v>104</v>
      </c>
      <c r="G29" s="30">
        <v>121</v>
      </c>
      <c r="H29" s="30">
        <v>132</v>
      </c>
      <c r="I29" s="31">
        <v>115</v>
      </c>
      <c r="J29" s="31">
        <v>89.567000000000036</v>
      </c>
      <c r="K29" s="31">
        <v>470</v>
      </c>
      <c r="L29" s="31">
        <v>472</v>
      </c>
      <c r="M29" s="40"/>
      <c r="N29" s="300"/>
      <c r="O29" s="297"/>
      <c r="P29" s="297"/>
      <c r="R29" s="40"/>
      <c r="U29" s="40"/>
    </row>
    <row r="30" spans="1:21">
      <c r="A30" s="64" t="s">
        <v>32</v>
      </c>
      <c r="B30" s="92">
        <v>79</v>
      </c>
      <c r="C30" s="30">
        <v>100</v>
      </c>
      <c r="D30" s="30">
        <v>120</v>
      </c>
      <c r="E30" s="30">
        <v>98</v>
      </c>
      <c r="F30" s="92">
        <v>90</v>
      </c>
      <c r="G30" s="30">
        <v>101</v>
      </c>
      <c r="H30" s="30">
        <v>108</v>
      </c>
      <c r="I30" s="31">
        <v>86</v>
      </c>
      <c r="J30" s="31">
        <v>82.675999999999988</v>
      </c>
      <c r="K30" s="31">
        <v>397</v>
      </c>
      <c r="L30" s="31">
        <v>385</v>
      </c>
      <c r="M30" s="40"/>
      <c r="N30" s="300"/>
      <c r="O30" s="297"/>
      <c r="P30" s="297"/>
      <c r="R30" s="40"/>
      <c r="U30" s="40"/>
    </row>
    <row r="31" spans="1:21">
      <c r="A31" s="64" t="s">
        <v>33</v>
      </c>
      <c r="B31" s="92">
        <v>39</v>
      </c>
      <c r="C31" s="30">
        <v>48</v>
      </c>
      <c r="D31" s="30">
        <v>53</v>
      </c>
      <c r="E31" s="30">
        <v>53</v>
      </c>
      <c r="F31" s="92">
        <v>39</v>
      </c>
      <c r="G31" s="30">
        <v>49</v>
      </c>
      <c r="H31" s="30">
        <v>51</v>
      </c>
      <c r="I31" s="31">
        <v>46</v>
      </c>
      <c r="J31" s="31">
        <v>15.92499999999999</v>
      </c>
      <c r="K31" s="31">
        <v>193</v>
      </c>
      <c r="L31" s="31">
        <v>185</v>
      </c>
      <c r="M31" s="40"/>
      <c r="N31" s="300"/>
      <c r="O31" s="297"/>
      <c r="P31" s="297"/>
      <c r="R31" s="40"/>
      <c r="U31" s="40"/>
    </row>
    <row r="32" spans="1:21">
      <c r="A32" s="64" t="s">
        <v>98</v>
      </c>
      <c r="B32" s="92">
        <v>363</v>
      </c>
      <c r="C32" s="30">
        <v>603</v>
      </c>
      <c r="D32" s="30">
        <v>363</v>
      </c>
      <c r="E32" s="30">
        <v>347</v>
      </c>
      <c r="F32" s="92">
        <v>432</v>
      </c>
      <c r="G32" s="30">
        <v>480</v>
      </c>
      <c r="H32" s="30">
        <v>350</v>
      </c>
      <c r="I32" s="31">
        <v>459</v>
      </c>
      <c r="J32" s="31">
        <v>481.42</v>
      </c>
      <c r="K32" s="31">
        <v>1676</v>
      </c>
      <c r="L32" s="31">
        <v>1721</v>
      </c>
      <c r="M32" s="40"/>
      <c r="N32" s="300"/>
      <c r="O32" s="297"/>
      <c r="P32" s="297"/>
      <c r="R32" s="40"/>
      <c r="U32" s="40"/>
    </row>
    <row r="33" spans="1:21" s="42" customFormat="1" ht="15.75">
      <c r="A33" s="65" t="s">
        <v>27</v>
      </c>
      <c r="B33" s="93">
        <v>117</v>
      </c>
      <c r="C33" s="28">
        <v>-43</v>
      </c>
      <c r="D33" s="28">
        <v>158</v>
      </c>
      <c r="E33" s="28">
        <v>104</v>
      </c>
      <c r="F33" s="93">
        <v>107</v>
      </c>
      <c r="G33" s="28">
        <v>-50</v>
      </c>
      <c r="H33" s="28">
        <v>62</v>
      </c>
      <c r="I33" s="29">
        <v>-130</v>
      </c>
      <c r="J33" s="29">
        <v>32.327999999999996</v>
      </c>
      <c r="K33" s="29">
        <v>336</v>
      </c>
      <c r="L33" s="29">
        <v>-11</v>
      </c>
      <c r="M33" s="40"/>
      <c r="N33" s="300"/>
      <c r="O33" s="297"/>
      <c r="P33" s="297"/>
      <c r="R33" s="40"/>
      <c r="U33" s="40"/>
    </row>
    <row r="34" spans="1:21" ht="15.75">
      <c r="A34" s="66" t="s">
        <v>18</v>
      </c>
      <c r="B34" s="94">
        <v>10</v>
      </c>
      <c r="C34" s="39">
        <v>5</v>
      </c>
      <c r="D34" s="39">
        <v>8</v>
      </c>
      <c r="E34" s="39">
        <f>-32-1</f>
        <v>-33</v>
      </c>
      <c r="F34" s="94">
        <v>0</v>
      </c>
      <c r="G34" s="39">
        <v>0</v>
      </c>
      <c r="H34" s="39">
        <v>1</v>
      </c>
      <c r="I34" s="48">
        <v>-1</v>
      </c>
      <c r="J34" s="48">
        <v>0</v>
      </c>
      <c r="K34" s="48">
        <f>-9-1</f>
        <v>-10</v>
      </c>
      <c r="L34" s="48">
        <v>0</v>
      </c>
      <c r="M34" s="40"/>
      <c r="N34" s="300"/>
      <c r="O34" s="297"/>
      <c r="P34" s="297"/>
      <c r="U34" s="40"/>
    </row>
    <row r="35" spans="1:21" ht="15.75">
      <c r="A35" s="65" t="s">
        <v>19</v>
      </c>
      <c r="B35" s="93">
        <v>8740</v>
      </c>
      <c r="C35" s="28">
        <v>8887</v>
      </c>
      <c r="D35" s="28">
        <v>9167</v>
      </c>
      <c r="E35" s="28">
        <f>8279+1</f>
        <v>8280</v>
      </c>
      <c r="F35" s="93">
        <v>8393</v>
      </c>
      <c r="G35" s="28">
        <v>8125</v>
      </c>
      <c r="H35" s="28">
        <v>8829</v>
      </c>
      <c r="I35" s="29">
        <v>8309</v>
      </c>
      <c r="J35" s="29">
        <v>8254.4929999999986</v>
      </c>
      <c r="K35" s="29">
        <v>35074</v>
      </c>
      <c r="L35" s="29">
        <v>33656</v>
      </c>
      <c r="M35" s="40"/>
      <c r="N35" s="300"/>
      <c r="O35" s="297"/>
      <c r="P35" s="297"/>
      <c r="U35" s="40"/>
    </row>
    <row r="36" spans="1:21">
      <c r="B36" s="82"/>
      <c r="C36" s="82"/>
      <c r="D36" s="82"/>
      <c r="E36" s="82"/>
      <c r="F36" s="42"/>
      <c r="G36" s="42"/>
      <c r="H36" s="42"/>
      <c r="I36" s="42"/>
      <c r="J36" s="42"/>
      <c r="K36" s="82"/>
      <c r="L36" s="82"/>
    </row>
    <row r="37" spans="1:2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N37" s="14"/>
    </row>
    <row r="38" spans="1:2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21">
      <c r="B39" s="9"/>
      <c r="C39" s="9"/>
      <c r="D39" s="9"/>
      <c r="E39" s="9"/>
      <c r="F39" s="9"/>
      <c r="G39" s="9"/>
      <c r="H39" s="9"/>
      <c r="I39" s="9"/>
      <c r="J39" s="9"/>
    </row>
    <row r="40" spans="1:2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21">
      <c r="B41" s="9"/>
      <c r="C41" s="9"/>
      <c r="D41" s="9"/>
      <c r="E41" s="9"/>
      <c r="F41" s="9"/>
      <c r="G41" s="9"/>
      <c r="H41" s="9"/>
      <c r="I41" s="9"/>
      <c r="J41" s="9"/>
    </row>
    <row r="42" spans="1:21">
      <c r="B42" s="9"/>
      <c r="C42" s="9"/>
      <c r="D42" s="9"/>
      <c r="E42" s="9"/>
      <c r="F42" s="9"/>
      <c r="G42" s="9"/>
      <c r="H42" s="9"/>
      <c r="I42" s="9"/>
      <c r="J42" s="9"/>
    </row>
  </sheetData>
  <mergeCells count="2">
    <mergeCell ref="B6:E6"/>
    <mergeCell ref="F6:I6"/>
  </mergeCells>
  <phoneticPr fontId="0" type="noConversion"/>
  <pageMargins left="0.47244094488188981" right="0.23622047244094491" top="0.78740157480314965" bottom="0.51181102362204722" header="0.19685039370078741" footer="0.51181102362204722"/>
  <pageSetup paperSize="9" scale="85" orientation="landscape" r:id="rId1"/>
  <headerFooter alignWithMargins="0">
    <oddHeader>&amp;L&amp;11TeliaSonera AB/Investor Relations
Fredrik Johansson, Tel. +46 705 10 10 22&amp;R&amp;11 2014-04-23</oddHeader>
    <oddFooter>&amp;LHistorical financial information&amp;R9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2:V40"/>
  <sheetViews>
    <sheetView zoomScale="70" zoomScaleNormal="70" zoomScalePageLayoutView="80" workbookViewId="0"/>
  </sheetViews>
  <sheetFormatPr defaultRowHeight="15"/>
  <cols>
    <col min="1" max="1" width="35" style="41" customWidth="1"/>
    <col min="2" max="5" width="11.5703125" style="41" customWidth="1"/>
    <col min="6" max="10" width="12.28515625" style="6" customWidth="1"/>
    <col min="11" max="12" width="11.5703125" style="41" customWidth="1"/>
    <col min="13" max="18" width="9.140625" style="41"/>
    <col min="19" max="19" width="12.85546875" style="41" customWidth="1"/>
    <col min="20" max="21" width="9.140625" style="41"/>
    <col min="22" max="22" width="9.7109375" style="41" bestFit="1" customWidth="1"/>
    <col min="23" max="16384" width="9.140625" style="41"/>
  </cols>
  <sheetData>
    <row r="2" spans="1:22" ht="18">
      <c r="A2" s="110" t="s">
        <v>47</v>
      </c>
      <c r="B2" s="3"/>
      <c r="C2" s="3"/>
      <c r="D2" s="3"/>
      <c r="E2" s="3"/>
      <c r="F2" s="37"/>
      <c r="G2" s="37"/>
      <c r="H2" s="37"/>
      <c r="I2" s="37"/>
      <c r="J2" s="37"/>
    </row>
    <row r="3" spans="1:22">
      <c r="A3" s="82" t="s">
        <v>191</v>
      </c>
      <c r="B3" s="6"/>
      <c r="C3" s="6"/>
      <c r="D3" s="6"/>
      <c r="E3" s="6"/>
    </row>
    <row r="4" spans="1:22">
      <c r="A4" s="221" t="s">
        <v>73</v>
      </c>
      <c r="B4" s="221"/>
      <c r="C4" s="221"/>
      <c r="D4" s="221"/>
      <c r="E4" s="221"/>
    </row>
    <row r="5" spans="1:22" ht="15.75">
      <c r="A5" s="37" t="s">
        <v>68</v>
      </c>
      <c r="B5" s="203"/>
      <c r="C5" s="203"/>
      <c r="D5" s="203"/>
      <c r="E5" s="203"/>
      <c r="F5" s="37"/>
      <c r="G5" s="37"/>
      <c r="H5" s="37"/>
      <c r="I5" s="37"/>
      <c r="J5" s="37"/>
    </row>
    <row r="6" spans="1:22" ht="15.75">
      <c r="A6" s="46" t="s">
        <v>1</v>
      </c>
      <c r="B6" s="496">
        <v>2012</v>
      </c>
      <c r="C6" s="497"/>
      <c r="D6" s="497"/>
      <c r="E6" s="498"/>
      <c r="F6" s="499">
        <v>2013</v>
      </c>
      <c r="G6" s="500"/>
      <c r="H6" s="500"/>
      <c r="I6" s="501"/>
      <c r="J6" s="357">
        <v>2014</v>
      </c>
      <c r="K6" s="5">
        <v>2012</v>
      </c>
      <c r="L6" s="5">
        <v>2013</v>
      </c>
    </row>
    <row r="7" spans="1:22" ht="15.75">
      <c r="A7" s="60"/>
      <c r="B7" s="211" t="s">
        <v>5</v>
      </c>
      <c r="C7" s="7" t="s">
        <v>4</v>
      </c>
      <c r="D7" s="7" t="s">
        <v>3</v>
      </c>
      <c r="E7" s="7" t="s">
        <v>2</v>
      </c>
      <c r="F7" s="211" t="s">
        <v>5</v>
      </c>
      <c r="G7" s="7" t="s">
        <v>4</v>
      </c>
      <c r="H7" s="7" t="s">
        <v>3</v>
      </c>
      <c r="I7" s="204" t="s">
        <v>2</v>
      </c>
      <c r="J7" s="339" t="s">
        <v>5</v>
      </c>
      <c r="K7" s="8" t="s">
        <v>6</v>
      </c>
      <c r="L7" s="8" t="s">
        <v>6</v>
      </c>
      <c r="N7" s="6"/>
    </row>
    <row r="8" spans="1:22" ht="15.75">
      <c r="A8" s="61" t="s">
        <v>34</v>
      </c>
      <c r="B8" s="119">
        <v>3650</v>
      </c>
      <c r="C8" s="120">
        <v>3710</v>
      </c>
      <c r="D8" s="120">
        <v>3658</v>
      </c>
      <c r="E8" s="120">
        <f>3701-1</f>
        <v>3700</v>
      </c>
      <c r="F8" s="119">
        <v>3448</v>
      </c>
      <c r="G8" s="120">
        <v>3783</v>
      </c>
      <c r="H8" s="120">
        <v>3834</v>
      </c>
      <c r="I8" s="121">
        <v>3624</v>
      </c>
      <c r="J8" s="121">
        <v>3320.2929999999997</v>
      </c>
      <c r="K8" s="121">
        <v>14718</v>
      </c>
      <c r="L8" s="121">
        <v>14689</v>
      </c>
      <c r="M8" s="40"/>
      <c r="N8" s="300"/>
      <c r="O8" s="297"/>
      <c r="P8" s="297"/>
      <c r="S8" s="355"/>
      <c r="T8" s="355"/>
      <c r="U8" s="4"/>
      <c r="V8" s="335"/>
    </row>
    <row r="9" spans="1:22">
      <c r="A9" s="62" t="s">
        <v>36</v>
      </c>
      <c r="B9" s="91">
        <v>1891</v>
      </c>
      <c r="C9" s="26">
        <v>1814</v>
      </c>
      <c r="D9" s="26">
        <v>1843</v>
      </c>
      <c r="E9" s="26">
        <f>1835-1</f>
        <v>1834</v>
      </c>
      <c r="F9" s="91">
        <v>1881</v>
      </c>
      <c r="G9" s="26">
        <v>1860</v>
      </c>
      <c r="H9" s="26">
        <v>1944</v>
      </c>
      <c r="I9" s="27">
        <v>1773</v>
      </c>
      <c r="J9" s="27">
        <v>1865.3190000000004</v>
      </c>
      <c r="K9" s="27">
        <v>7382</v>
      </c>
      <c r="L9" s="27">
        <v>7458</v>
      </c>
      <c r="M9" s="40"/>
      <c r="N9" s="300"/>
      <c r="O9" s="297"/>
      <c r="P9" s="297"/>
      <c r="S9" s="300"/>
      <c r="T9" s="300"/>
      <c r="U9" s="4"/>
      <c r="V9" s="310"/>
    </row>
    <row r="10" spans="1:22">
      <c r="A10" s="63" t="s">
        <v>37</v>
      </c>
      <c r="B10" s="255">
        <v>685</v>
      </c>
      <c r="C10" s="256">
        <v>643</v>
      </c>
      <c r="D10" s="256">
        <v>588</v>
      </c>
      <c r="E10" s="256">
        <f>531-1</f>
        <v>530</v>
      </c>
      <c r="F10" s="91">
        <v>577</v>
      </c>
      <c r="G10" s="26">
        <v>763</v>
      </c>
      <c r="H10" s="26">
        <v>647</v>
      </c>
      <c r="I10" s="27">
        <v>650</v>
      </c>
      <c r="J10" s="27">
        <v>657.00200000000007</v>
      </c>
      <c r="K10" s="27">
        <v>2446</v>
      </c>
      <c r="L10" s="27">
        <v>2637</v>
      </c>
      <c r="M10" s="40"/>
      <c r="N10" s="300"/>
      <c r="O10" s="297"/>
      <c r="P10" s="297"/>
      <c r="S10" s="300"/>
      <c r="T10" s="300"/>
      <c r="U10" s="4"/>
      <c r="V10" s="310"/>
    </row>
    <row r="11" spans="1:22">
      <c r="A11" s="62" t="s">
        <v>38</v>
      </c>
      <c r="B11" s="91">
        <v>574</v>
      </c>
      <c r="C11" s="26">
        <v>662</v>
      </c>
      <c r="D11" s="26">
        <v>617</v>
      </c>
      <c r="E11" s="26">
        <v>561</v>
      </c>
      <c r="F11" s="91">
        <v>502</v>
      </c>
      <c r="G11" s="26">
        <v>541</v>
      </c>
      <c r="H11" s="26">
        <v>594</v>
      </c>
      <c r="I11" s="27">
        <v>511</v>
      </c>
      <c r="J11" s="27">
        <v>482.733</v>
      </c>
      <c r="K11" s="27">
        <v>2414</v>
      </c>
      <c r="L11" s="27">
        <v>2148</v>
      </c>
      <c r="M11" s="40"/>
      <c r="N11" s="300"/>
      <c r="O11" s="297"/>
      <c r="P11" s="297"/>
      <c r="S11" s="300"/>
      <c r="T11" s="300"/>
      <c r="U11" s="4"/>
      <c r="V11" s="310"/>
    </row>
    <row r="12" spans="1:22">
      <c r="A12" s="62" t="s">
        <v>39</v>
      </c>
      <c r="B12" s="91">
        <v>138</v>
      </c>
      <c r="C12" s="26">
        <v>99</v>
      </c>
      <c r="D12" s="26">
        <v>137</v>
      </c>
      <c r="E12" s="26">
        <v>175</v>
      </c>
      <c r="F12" s="91">
        <v>131</v>
      </c>
      <c r="G12" s="26">
        <v>153</v>
      </c>
      <c r="H12" s="26">
        <v>183</v>
      </c>
      <c r="I12" s="27">
        <v>172</v>
      </c>
      <c r="J12" s="27">
        <v>139.9779999999997</v>
      </c>
      <c r="K12" s="27">
        <v>549</v>
      </c>
      <c r="L12" s="27">
        <v>639</v>
      </c>
      <c r="M12" s="40"/>
      <c r="N12" s="300"/>
      <c r="O12" s="297"/>
      <c r="P12" s="297"/>
      <c r="S12" s="300"/>
      <c r="T12" s="300"/>
      <c r="U12" s="4"/>
      <c r="V12" s="310"/>
    </row>
    <row r="13" spans="1:22">
      <c r="A13" s="63" t="s">
        <v>26</v>
      </c>
      <c r="B13" s="255">
        <v>88</v>
      </c>
      <c r="C13" s="256">
        <v>94</v>
      </c>
      <c r="D13" s="256">
        <v>86</v>
      </c>
      <c r="E13" s="256">
        <v>71</v>
      </c>
      <c r="F13" s="91">
        <v>76</v>
      </c>
      <c r="G13" s="26">
        <v>75</v>
      </c>
      <c r="H13" s="26">
        <v>75</v>
      </c>
      <c r="I13" s="27">
        <v>54</v>
      </c>
      <c r="J13" s="27">
        <v>65.156999999999996</v>
      </c>
      <c r="K13" s="27">
        <v>339</v>
      </c>
      <c r="L13" s="27">
        <v>280</v>
      </c>
      <c r="M13" s="40"/>
      <c r="N13" s="300"/>
      <c r="O13" s="297"/>
      <c r="P13" s="297"/>
      <c r="S13" s="300"/>
      <c r="T13" s="300"/>
      <c r="U13" s="4"/>
      <c r="V13" s="310"/>
    </row>
    <row r="14" spans="1:22">
      <c r="A14" s="64" t="s">
        <v>25</v>
      </c>
      <c r="B14" s="92">
        <v>140</v>
      </c>
      <c r="C14" s="30">
        <v>149</v>
      </c>
      <c r="D14" s="30">
        <v>131</v>
      </c>
      <c r="E14" s="30">
        <v>123</v>
      </c>
      <c r="F14" s="91">
        <v>101</v>
      </c>
      <c r="G14" s="26">
        <v>102</v>
      </c>
      <c r="H14" s="26">
        <v>119</v>
      </c>
      <c r="I14" s="27">
        <v>127</v>
      </c>
      <c r="J14" s="27">
        <v>106.86600000000001</v>
      </c>
      <c r="K14" s="27">
        <v>543</v>
      </c>
      <c r="L14" s="27">
        <v>449</v>
      </c>
      <c r="M14" s="40"/>
      <c r="N14" s="300"/>
      <c r="O14" s="297"/>
      <c r="P14" s="297"/>
      <c r="S14" s="300"/>
      <c r="T14" s="300"/>
      <c r="U14" s="4"/>
      <c r="V14" s="310"/>
    </row>
    <row r="15" spans="1:22">
      <c r="A15" s="62" t="s">
        <v>24</v>
      </c>
      <c r="B15" s="91">
        <v>101</v>
      </c>
      <c r="C15" s="26">
        <v>122</v>
      </c>
      <c r="D15" s="26">
        <v>113</v>
      </c>
      <c r="E15" s="26">
        <v>81</v>
      </c>
      <c r="F15" s="91">
        <v>90</v>
      </c>
      <c r="G15" s="26">
        <v>104</v>
      </c>
      <c r="H15" s="26">
        <v>111</v>
      </c>
      <c r="I15" s="27">
        <v>83</v>
      </c>
      <c r="J15" s="27">
        <v>87.342999999999989</v>
      </c>
      <c r="K15" s="27">
        <v>417</v>
      </c>
      <c r="L15" s="27">
        <v>388</v>
      </c>
      <c r="M15" s="40"/>
      <c r="N15" s="300"/>
      <c r="O15" s="297"/>
      <c r="P15" s="297"/>
      <c r="S15" s="300"/>
      <c r="T15" s="300"/>
      <c r="U15" s="4"/>
      <c r="V15" s="310"/>
    </row>
    <row r="16" spans="1:22">
      <c r="A16" s="63" t="s">
        <v>40</v>
      </c>
      <c r="B16" s="255">
        <v>33</v>
      </c>
      <c r="C16" s="256">
        <v>127</v>
      </c>
      <c r="D16" s="256">
        <v>143</v>
      </c>
      <c r="E16" s="256">
        <v>324</v>
      </c>
      <c r="F16" s="91">
        <v>90</v>
      </c>
      <c r="G16" s="26">
        <v>184</v>
      </c>
      <c r="H16" s="26">
        <v>165</v>
      </c>
      <c r="I16" s="27">
        <v>251</v>
      </c>
      <c r="J16" s="27">
        <v>-84.10499999999989</v>
      </c>
      <c r="K16" s="27">
        <v>627</v>
      </c>
      <c r="L16" s="27">
        <v>690</v>
      </c>
      <c r="M16" s="40"/>
      <c r="N16" s="300"/>
      <c r="O16" s="297"/>
      <c r="P16" s="297"/>
      <c r="S16" s="300"/>
      <c r="T16" s="300"/>
      <c r="U16" s="4"/>
      <c r="V16" s="310"/>
    </row>
    <row r="17" spans="1:22" ht="15.75">
      <c r="A17" s="61" t="s">
        <v>35</v>
      </c>
      <c r="B17" s="90">
        <v>2812</v>
      </c>
      <c r="C17" s="34">
        <f>2779-1</f>
        <v>2778</v>
      </c>
      <c r="D17" s="34">
        <v>2874</v>
      </c>
      <c r="E17" s="34">
        <v>2540</v>
      </c>
      <c r="F17" s="93">
        <v>2464</v>
      </c>
      <c r="G17" s="28">
        <v>2415</v>
      </c>
      <c r="H17" s="28">
        <v>2599</v>
      </c>
      <c r="I17" s="29">
        <v>2300</v>
      </c>
      <c r="J17" s="29">
        <v>2430.793999999999</v>
      </c>
      <c r="K17" s="29">
        <v>11004</v>
      </c>
      <c r="L17" s="29">
        <v>9778</v>
      </c>
      <c r="M17" s="40"/>
      <c r="N17" s="300"/>
      <c r="O17" s="297"/>
      <c r="P17" s="297"/>
      <c r="S17" s="355"/>
      <c r="T17" s="355"/>
      <c r="U17" s="4"/>
      <c r="V17" s="335"/>
    </row>
    <row r="18" spans="1:22">
      <c r="A18" s="62" t="s">
        <v>36</v>
      </c>
      <c r="B18" s="91">
        <v>2006</v>
      </c>
      <c r="C18" s="26">
        <v>1927</v>
      </c>
      <c r="D18" s="26">
        <v>1985</v>
      </c>
      <c r="E18" s="26">
        <v>1829</v>
      </c>
      <c r="F18" s="92">
        <v>1753</v>
      </c>
      <c r="G18" s="30">
        <v>1691</v>
      </c>
      <c r="H18" s="30">
        <v>1859</v>
      </c>
      <c r="I18" s="31">
        <v>1613</v>
      </c>
      <c r="J18" s="31">
        <v>1704.701</v>
      </c>
      <c r="K18" s="31">
        <v>7747</v>
      </c>
      <c r="L18" s="31">
        <v>6916</v>
      </c>
      <c r="M18" s="40"/>
      <c r="N18" s="300"/>
      <c r="O18" s="297"/>
      <c r="P18" s="297"/>
      <c r="S18" s="300"/>
      <c r="T18" s="300"/>
      <c r="U18" s="4"/>
      <c r="V18" s="310"/>
    </row>
    <row r="19" spans="1:22">
      <c r="A19" s="63" t="s">
        <v>37</v>
      </c>
      <c r="B19" s="255">
        <v>378</v>
      </c>
      <c r="C19" s="256">
        <v>335</v>
      </c>
      <c r="D19" s="256">
        <v>382</v>
      </c>
      <c r="E19" s="256">
        <f>257-1</f>
        <v>256</v>
      </c>
      <c r="F19" s="92">
        <v>313</v>
      </c>
      <c r="G19" s="30">
        <v>282</v>
      </c>
      <c r="H19" s="30">
        <v>326</v>
      </c>
      <c r="I19" s="31">
        <v>277</v>
      </c>
      <c r="J19" s="31">
        <v>300.38600000000008</v>
      </c>
      <c r="K19" s="31">
        <v>1351</v>
      </c>
      <c r="L19" s="31">
        <v>1198</v>
      </c>
      <c r="M19" s="40"/>
      <c r="N19" s="300"/>
      <c r="O19" s="297"/>
      <c r="P19" s="297"/>
      <c r="S19" s="300"/>
      <c r="T19" s="300"/>
      <c r="U19" s="4"/>
      <c r="V19" s="310"/>
    </row>
    <row r="20" spans="1:22">
      <c r="A20" s="62" t="s">
        <v>38</v>
      </c>
      <c r="B20" s="91">
        <v>41</v>
      </c>
      <c r="C20" s="26">
        <v>49</v>
      </c>
      <c r="D20" s="26">
        <v>46</v>
      </c>
      <c r="E20" s="26">
        <f>47+1</f>
        <v>48</v>
      </c>
      <c r="F20" s="92">
        <v>-4</v>
      </c>
      <c r="G20" s="30">
        <v>0</v>
      </c>
      <c r="H20" s="30">
        <v>0</v>
      </c>
      <c r="I20" s="31">
        <v>0</v>
      </c>
      <c r="J20" s="132" t="s">
        <v>187</v>
      </c>
      <c r="K20" s="31">
        <v>184</v>
      </c>
      <c r="L20" s="31">
        <v>-4</v>
      </c>
      <c r="M20" s="40"/>
      <c r="N20" s="300"/>
      <c r="O20" s="297"/>
      <c r="P20" s="297"/>
      <c r="S20" s="300"/>
      <c r="T20" s="300"/>
      <c r="U20" s="4"/>
      <c r="V20" s="310"/>
    </row>
    <row r="21" spans="1:22">
      <c r="A21" s="62" t="s">
        <v>39</v>
      </c>
      <c r="B21" s="91">
        <v>30</v>
      </c>
      <c r="C21" s="26">
        <v>36</v>
      </c>
      <c r="D21" s="26">
        <v>29</v>
      </c>
      <c r="E21" s="26">
        <v>30</v>
      </c>
      <c r="F21" s="92">
        <v>20</v>
      </c>
      <c r="G21" s="30">
        <v>30</v>
      </c>
      <c r="H21" s="30">
        <v>16</v>
      </c>
      <c r="I21" s="31">
        <v>26</v>
      </c>
      <c r="J21" s="31">
        <v>24.932000000000002</v>
      </c>
      <c r="K21" s="31">
        <v>125</v>
      </c>
      <c r="L21" s="31">
        <v>92</v>
      </c>
      <c r="M21" s="40"/>
      <c r="N21" s="300"/>
      <c r="O21" s="297"/>
      <c r="P21" s="297"/>
      <c r="S21" s="300"/>
      <c r="T21" s="300"/>
      <c r="U21" s="4"/>
      <c r="V21" s="310"/>
    </row>
    <row r="22" spans="1:22">
      <c r="A22" s="63" t="s">
        <v>26</v>
      </c>
      <c r="B22" s="255">
        <v>191</v>
      </c>
      <c r="C22" s="256">
        <v>205</v>
      </c>
      <c r="D22" s="256">
        <v>201</v>
      </c>
      <c r="E22" s="256">
        <v>177</v>
      </c>
      <c r="F22" s="92">
        <v>189</v>
      </c>
      <c r="G22" s="30">
        <v>186</v>
      </c>
      <c r="H22" s="30">
        <v>197</v>
      </c>
      <c r="I22" s="31">
        <v>175</v>
      </c>
      <c r="J22" s="31">
        <v>187.96900000000002</v>
      </c>
      <c r="K22" s="31">
        <v>774</v>
      </c>
      <c r="L22" s="31">
        <v>747</v>
      </c>
      <c r="M22" s="40"/>
      <c r="N22" s="300"/>
      <c r="O22" s="297"/>
      <c r="P22" s="297"/>
      <c r="S22" s="300"/>
      <c r="T22" s="300"/>
      <c r="U22" s="4"/>
      <c r="V22" s="310"/>
    </row>
    <row r="23" spans="1:22">
      <c r="A23" s="62" t="s">
        <v>24</v>
      </c>
      <c r="B23" s="91">
        <v>108</v>
      </c>
      <c r="C23" s="26">
        <v>120</v>
      </c>
      <c r="D23" s="26">
        <v>124</v>
      </c>
      <c r="E23" s="26">
        <v>111</v>
      </c>
      <c r="F23" s="91">
        <v>112</v>
      </c>
      <c r="G23" s="26">
        <v>114</v>
      </c>
      <c r="H23" s="26">
        <v>120</v>
      </c>
      <c r="I23" s="27">
        <v>115</v>
      </c>
      <c r="J23" s="27">
        <v>120.03200000000001</v>
      </c>
      <c r="K23" s="27">
        <v>463</v>
      </c>
      <c r="L23" s="27">
        <v>461</v>
      </c>
      <c r="M23" s="40"/>
      <c r="N23" s="300"/>
      <c r="O23" s="297"/>
      <c r="P23" s="297"/>
      <c r="S23" s="300"/>
      <c r="T23" s="300"/>
      <c r="U23" s="4"/>
      <c r="V23" s="310"/>
    </row>
    <row r="24" spans="1:22">
      <c r="A24" s="63" t="s">
        <v>184</v>
      </c>
      <c r="B24" s="255">
        <v>58</v>
      </c>
      <c r="C24" s="256">
        <v>106</v>
      </c>
      <c r="D24" s="256">
        <v>108</v>
      </c>
      <c r="E24" s="256">
        <f>90-1</f>
        <v>89</v>
      </c>
      <c r="F24" s="91">
        <v>81</v>
      </c>
      <c r="G24" s="26">
        <v>112</v>
      </c>
      <c r="H24" s="26">
        <v>81</v>
      </c>
      <c r="I24" s="27">
        <v>94</v>
      </c>
      <c r="J24" s="27">
        <v>92.784999999999698</v>
      </c>
      <c r="K24" s="27">
        <v>361</v>
      </c>
      <c r="L24" s="27">
        <v>368</v>
      </c>
      <c r="M24" s="40"/>
      <c r="N24" s="300"/>
      <c r="O24" s="297"/>
      <c r="P24" s="297"/>
      <c r="S24" s="300"/>
      <c r="T24" s="300"/>
      <c r="U24" s="4"/>
      <c r="V24" s="310"/>
    </row>
    <row r="25" spans="1:22" ht="15.75">
      <c r="A25" s="65" t="s">
        <v>29</v>
      </c>
      <c r="B25" s="93">
        <v>2258</v>
      </c>
      <c r="C25" s="28">
        <v>2482</v>
      </c>
      <c r="D25" s="28">
        <v>2584</v>
      </c>
      <c r="E25" s="28">
        <v>2652</v>
      </c>
      <c r="F25" s="93">
        <v>2481</v>
      </c>
      <c r="G25" s="28">
        <v>2688</v>
      </c>
      <c r="H25" s="28">
        <v>2853</v>
      </c>
      <c r="I25" s="29">
        <v>2774</v>
      </c>
      <c r="J25" s="29">
        <v>2526.8109999999997</v>
      </c>
      <c r="K25" s="29">
        <v>9976</v>
      </c>
      <c r="L25" s="29">
        <v>10796</v>
      </c>
      <c r="M25" s="40"/>
      <c r="N25" s="300"/>
      <c r="O25" s="297"/>
      <c r="P25" s="297"/>
      <c r="S25" s="355"/>
      <c r="T25" s="355"/>
      <c r="U25" s="2"/>
      <c r="V25" s="335"/>
    </row>
    <row r="26" spans="1:22">
      <c r="A26" s="64" t="s">
        <v>30</v>
      </c>
      <c r="B26" s="92">
        <v>1070</v>
      </c>
      <c r="C26" s="30">
        <v>1174</v>
      </c>
      <c r="D26" s="30">
        <v>1200</v>
      </c>
      <c r="E26" s="30">
        <v>1158</v>
      </c>
      <c r="F26" s="92">
        <v>1014</v>
      </c>
      <c r="G26" s="30">
        <v>1115</v>
      </c>
      <c r="H26" s="30">
        <v>1146</v>
      </c>
      <c r="I26" s="31">
        <v>1206</v>
      </c>
      <c r="J26" s="31">
        <v>998.53100000000018</v>
      </c>
      <c r="K26" s="31">
        <v>4602</v>
      </c>
      <c r="L26" s="31">
        <v>4481</v>
      </c>
      <c r="M26" s="40"/>
      <c r="N26" s="300"/>
      <c r="O26" s="297"/>
      <c r="P26" s="297"/>
      <c r="S26" s="300"/>
      <c r="T26" s="300"/>
      <c r="U26" s="4"/>
      <c r="V26" s="310"/>
    </row>
    <row r="27" spans="1:22">
      <c r="A27" s="64" t="s">
        <v>31</v>
      </c>
      <c r="B27" s="92">
        <v>485</v>
      </c>
      <c r="C27" s="30">
        <v>501</v>
      </c>
      <c r="D27" s="30">
        <v>494</v>
      </c>
      <c r="E27" s="30">
        <v>484</v>
      </c>
      <c r="F27" s="92">
        <v>452</v>
      </c>
      <c r="G27" s="30">
        <v>406</v>
      </c>
      <c r="H27" s="30">
        <v>550</v>
      </c>
      <c r="I27" s="31">
        <v>504</v>
      </c>
      <c r="J27" s="31">
        <v>433.78500000000008</v>
      </c>
      <c r="K27" s="31">
        <v>1964</v>
      </c>
      <c r="L27" s="31">
        <v>1912</v>
      </c>
      <c r="M27" s="40"/>
      <c r="N27" s="300"/>
      <c r="O27" s="297"/>
      <c r="P27" s="297"/>
      <c r="S27" s="300"/>
      <c r="T27" s="300"/>
      <c r="U27" s="4"/>
      <c r="V27" s="310"/>
    </row>
    <row r="28" spans="1:22">
      <c r="A28" s="64" t="s">
        <v>66</v>
      </c>
      <c r="B28" s="92">
        <v>155</v>
      </c>
      <c r="C28" s="30">
        <v>155</v>
      </c>
      <c r="D28" s="30">
        <v>272</v>
      </c>
      <c r="E28" s="30">
        <v>322</v>
      </c>
      <c r="F28" s="92">
        <v>383</v>
      </c>
      <c r="G28" s="30">
        <v>438</v>
      </c>
      <c r="H28" s="30">
        <v>456</v>
      </c>
      <c r="I28" s="31">
        <v>403</v>
      </c>
      <c r="J28" s="31">
        <v>451.17999999999984</v>
      </c>
      <c r="K28" s="31">
        <v>904</v>
      </c>
      <c r="L28" s="31">
        <v>1680</v>
      </c>
      <c r="M28" s="40"/>
      <c r="N28" s="300"/>
      <c r="O28" s="297"/>
      <c r="P28" s="297"/>
      <c r="S28" s="300"/>
      <c r="T28" s="300"/>
      <c r="U28" s="4"/>
      <c r="V28" s="310"/>
    </row>
    <row r="29" spans="1:22">
      <c r="A29" s="64" t="s">
        <v>67</v>
      </c>
      <c r="B29" s="92">
        <v>101</v>
      </c>
      <c r="C29" s="30">
        <v>119</v>
      </c>
      <c r="D29" s="30">
        <v>126</v>
      </c>
      <c r="E29" s="30">
        <v>124</v>
      </c>
      <c r="F29" s="92">
        <v>104</v>
      </c>
      <c r="G29" s="30">
        <v>121</v>
      </c>
      <c r="H29" s="30">
        <v>132</v>
      </c>
      <c r="I29" s="31">
        <v>115</v>
      </c>
      <c r="J29" s="31">
        <v>89.567000000000036</v>
      </c>
      <c r="K29" s="31">
        <v>470</v>
      </c>
      <c r="L29" s="31">
        <v>472</v>
      </c>
      <c r="M29" s="40"/>
      <c r="N29" s="300"/>
      <c r="O29" s="297"/>
      <c r="P29" s="297"/>
      <c r="S29" s="300"/>
      <c r="T29" s="300"/>
      <c r="U29" s="4"/>
      <c r="V29" s="310"/>
    </row>
    <row r="30" spans="1:22">
      <c r="A30" s="64" t="s">
        <v>32</v>
      </c>
      <c r="B30" s="92">
        <v>79</v>
      </c>
      <c r="C30" s="30">
        <v>100</v>
      </c>
      <c r="D30" s="30">
        <v>120</v>
      </c>
      <c r="E30" s="30">
        <v>98</v>
      </c>
      <c r="F30" s="92">
        <v>90</v>
      </c>
      <c r="G30" s="30">
        <v>101</v>
      </c>
      <c r="H30" s="30">
        <v>108</v>
      </c>
      <c r="I30" s="31">
        <v>86</v>
      </c>
      <c r="J30" s="31">
        <v>82.675999999999974</v>
      </c>
      <c r="K30" s="31">
        <v>397</v>
      </c>
      <c r="L30" s="31">
        <v>385</v>
      </c>
      <c r="M30" s="40"/>
      <c r="N30" s="300"/>
      <c r="O30" s="297"/>
      <c r="P30" s="297"/>
      <c r="S30" s="300"/>
      <c r="T30" s="300"/>
      <c r="U30" s="4"/>
      <c r="V30" s="310"/>
    </row>
    <row r="31" spans="1:22">
      <c r="A31" s="64" t="s">
        <v>33</v>
      </c>
      <c r="B31" s="92">
        <v>39</v>
      </c>
      <c r="C31" s="30">
        <v>48</v>
      </c>
      <c r="D31" s="30">
        <v>53</v>
      </c>
      <c r="E31" s="30">
        <v>53</v>
      </c>
      <c r="F31" s="92">
        <v>39</v>
      </c>
      <c r="G31" s="30">
        <v>49</v>
      </c>
      <c r="H31" s="30">
        <v>51</v>
      </c>
      <c r="I31" s="31">
        <v>46</v>
      </c>
      <c r="J31" s="31">
        <v>15.92499999999999</v>
      </c>
      <c r="K31" s="31">
        <v>193</v>
      </c>
      <c r="L31" s="31">
        <v>185</v>
      </c>
      <c r="M31" s="40"/>
      <c r="N31" s="300"/>
      <c r="O31" s="297"/>
      <c r="P31" s="297"/>
      <c r="S31" s="300"/>
      <c r="T31" s="300"/>
      <c r="U31" s="4"/>
      <c r="V31" s="310"/>
    </row>
    <row r="32" spans="1:22">
      <c r="A32" s="64" t="s">
        <v>98</v>
      </c>
      <c r="B32" s="92">
        <v>363</v>
      </c>
      <c r="C32" s="30">
        <v>438</v>
      </c>
      <c r="D32" s="30">
        <v>363</v>
      </c>
      <c r="E32" s="30">
        <v>450</v>
      </c>
      <c r="F32" s="92">
        <v>432</v>
      </c>
      <c r="G32" s="30">
        <v>486</v>
      </c>
      <c r="H32" s="30">
        <v>426</v>
      </c>
      <c r="I32" s="31">
        <v>459</v>
      </c>
      <c r="J32" s="31">
        <v>481.42000000000007</v>
      </c>
      <c r="K32" s="31">
        <v>1614</v>
      </c>
      <c r="L32" s="31">
        <v>1803</v>
      </c>
      <c r="M32" s="40"/>
      <c r="N32" s="300"/>
      <c r="O32" s="297"/>
      <c r="P32" s="297"/>
      <c r="S32" s="300"/>
      <c r="T32" s="300"/>
      <c r="U32" s="4"/>
      <c r="V32" s="310"/>
    </row>
    <row r="33" spans="1:22" s="42" customFormat="1" ht="15.75">
      <c r="A33" s="65" t="s">
        <v>27</v>
      </c>
      <c r="B33" s="93">
        <v>124</v>
      </c>
      <c r="C33" s="28">
        <v>57</v>
      </c>
      <c r="D33" s="28">
        <v>160</v>
      </c>
      <c r="E33" s="28">
        <v>142</v>
      </c>
      <c r="F33" s="93">
        <v>117</v>
      </c>
      <c r="G33" s="28">
        <v>41</v>
      </c>
      <c r="H33" s="28">
        <v>133</v>
      </c>
      <c r="I33" s="29">
        <v>30</v>
      </c>
      <c r="J33" s="29">
        <v>66.605000000000061</v>
      </c>
      <c r="K33" s="29">
        <v>483</v>
      </c>
      <c r="L33" s="29">
        <v>321</v>
      </c>
      <c r="M33" s="40"/>
      <c r="N33" s="300"/>
      <c r="O33" s="297"/>
      <c r="P33" s="297"/>
      <c r="S33" s="300"/>
      <c r="T33" s="300"/>
      <c r="U33" s="4"/>
      <c r="V33" s="310"/>
    </row>
    <row r="34" spans="1:22" ht="15.75">
      <c r="A34" s="66" t="s">
        <v>18</v>
      </c>
      <c r="B34" s="94">
        <v>8</v>
      </c>
      <c r="C34" s="39">
        <v>7</v>
      </c>
      <c r="D34" s="39">
        <v>7</v>
      </c>
      <c r="E34" s="39">
        <v>-32</v>
      </c>
      <c r="F34" s="94">
        <v>-1</v>
      </c>
      <c r="G34" s="39">
        <v>1</v>
      </c>
      <c r="H34" s="39">
        <v>0</v>
      </c>
      <c r="I34" s="48">
        <v>0</v>
      </c>
      <c r="J34" s="48">
        <v>0</v>
      </c>
      <c r="K34" s="48">
        <v>-10</v>
      </c>
      <c r="L34" s="48">
        <v>0</v>
      </c>
      <c r="M34" s="40"/>
      <c r="N34" s="300"/>
      <c r="O34" s="297"/>
      <c r="P34" s="297"/>
      <c r="S34" s="300"/>
      <c r="T34" s="300"/>
      <c r="U34" s="4"/>
      <c r="V34" s="310"/>
    </row>
    <row r="35" spans="1:22" ht="15.75">
      <c r="A35" s="65" t="s">
        <v>19</v>
      </c>
      <c r="B35" s="93">
        <v>8852</v>
      </c>
      <c r="C35" s="28">
        <v>9034</v>
      </c>
      <c r="D35" s="28">
        <v>9283</v>
      </c>
      <c r="E35" s="28">
        <v>9002</v>
      </c>
      <c r="F35" s="93">
        <v>8509</v>
      </c>
      <c r="G35" s="28">
        <v>8928</v>
      </c>
      <c r="H35" s="28">
        <v>9419</v>
      </c>
      <c r="I35" s="29">
        <v>8728</v>
      </c>
      <c r="J35" s="29">
        <v>8344.5030000000006</v>
      </c>
      <c r="K35" s="29">
        <v>36171</v>
      </c>
      <c r="L35" s="29">
        <v>35584</v>
      </c>
      <c r="M35" s="40"/>
      <c r="N35" s="300"/>
      <c r="O35" s="297"/>
      <c r="P35" s="297"/>
      <c r="S35" s="300"/>
      <c r="T35" s="300"/>
      <c r="U35" s="4"/>
      <c r="V35" s="310"/>
    </row>
    <row r="36" spans="1:22" ht="18">
      <c r="A36" s="43"/>
      <c r="B36" s="43"/>
      <c r="C36" s="43"/>
      <c r="D36" s="43"/>
      <c r="E36" s="43"/>
    </row>
    <row r="37" spans="1:22" ht="14.25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</row>
    <row r="38" spans="1:22" ht="14.25"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N38" s="103"/>
    </row>
    <row r="39" spans="1:22">
      <c r="F39" s="222"/>
      <c r="G39" s="222"/>
      <c r="H39" s="222"/>
      <c r="I39" s="222"/>
      <c r="J39" s="222"/>
    </row>
    <row r="40" spans="1:2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</sheetData>
  <mergeCells count="2">
    <mergeCell ref="B6:E6"/>
    <mergeCell ref="F6:I6"/>
  </mergeCells>
  <phoneticPr fontId="0" type="noConversion"/>
  <pageMargins left="0.47244094488188981" right="0.35433070866141736" top="0.70866141732283472" bottom="0.47244094488188981" header="0.19685039370078741" footer="0.51181102362204722"/>
  <pageSetup paperSize="9" scale="85" orientation="landscape" r:id="rId1"/>
  <headerFooter alignWithMargins="0">
    <oddHeader>&amp;L&amp;11TeliaSonera AB/Investor Relations
Fredrik Johansson, Tel. +46 705 10 10 22&amp;R&amp;11 2014-04-23</oddHeader>
    <oddFooter>&amp;LHistorical financial information&amp;R10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Z82"/>
  <sheetViews>
    <sheetView zoomScale="70" zoomScaleNormal="70" workbookViewId="0"/>
  </sheetViews>
  <sheetFormatPr defaultRowHeight="15"/>
  <cols>
    <col min="1" max="1" width="35.42578125" style="387" customWidth="1"/>
    <col min="2" max="5" width="11.5703125" style="387" customWidth="1"/>
    <col min="6" max="10" width="12.28515625" style="82" customWidth="1"/>
    <col min="11" max="12" width="11.5703125" style="387" customWidth="1"/>
    <col min="13" max="16384" width="9.140625" style="387"/>
  </cols>
  <sheetData>
    <row r="2" spans="1:26" ht="18">
      <c r="A2" s="80" t="s">
        <v>47</v>
      </c>
      <c r="B2" s="80"/>
      <c r="C2" s="80"/>
      <c r="D2" s="80"/>
      <c r="E2" s="80"/>
      <c r="F2" s="81"/>
      <c r="G2" s="81"/>
      <c r="H2" s="81"/>
      <c r="I2" s="81"/>
      <c r="J2" s="81"/>
    </row>
    <row r="3" spans="1:26">
      <c r="A3" s="82" t="s">
        <v>191</v>
      </c>
      <c r="B3" s="82"/>
      <c r="C3" s="82"/>
      <c r="D3" s="82"/>
      <c r="E3" s="82"/>
    </row>
    <row r="4" spans="1:26">
      <c r="A4" s="83" t="s">
        <v>73</v>
      </c>
      <c r="B4" s="83"/>
      <c r="C4" s="83"/>
      <c r="D4" s="83"/>
      <c r="E4" s="83"/>
    </row>
    <row r="5" spans="1:26" ht="15.75">
      <c r="A5" s="81" t="s">
        <v>104</v>
      </c>
      <c r="B5" s="419"/>
      <c r="C5" s="419"/>
      <c r="D5" s="419"/>
      <c r="E5" s="419"/>
      <c r="F5" s="81"/>
      <c r="G5" s="81"/>
      <c r="H5" s="81"/>
      <c r="I5" s="81"/>
      <c r="J5" s="81"/>
    </row>
    <row r="6" spans="1:26" ht="15.75">
      <c r="A6" s="399"/>
      <c r="B6" s="494">
        <v>2012</v>
      </c>
      <c r="C6" s="494"/>
      <c r="D6" s="494"/>
      <c r="E6" s="495"/>
      <c r="F6" s="490">
        <v>2013</v>
      </c>
      <c r="G6" s="491"/>
      <c r="H6" s="491"/>
      <c r="I6" s="492"/>
      <c r="J6" s="371">
        <v>2014</v>
      </c>
      <c r="K6" s="388">
        <v>2012</v>
      </c>
      <c r="L6" s="388">
        <v>2013</v>
      </c>
    </row>
    <row r="7" spans="1:26" ht="15.75">
      <c r="A7" s="447"/>
      <c r="B7" s="305" t="s">
        <v>5</v>
      </c>
      <c r="C7" s="305" t="s">
        <v>4</v>
      </c>
      <c r="D7" s="305" t="s">
        <v>3</v>
      </c>
      <c r="E7" s="305" t="s">
        <v>2</v>
      </c>
      <c r="F7" s="307" t="s">
        <v>5</v>
      </c>
      <c r="G7" s="305" t="s">
        <v>4</v>
      </c>
      <c r="H7" s="305" t="s">
        <v>3</v>
      </c>
      <c r="I7" s="306" t="s">
        <v>2</v>
      </c>
      <c r="J7" s="308" t="s">
        <v>5</v>
      </c>
      <c r="K7" s="306" t="s">
        <v>6</v>
      </c>
      <c r="L7" s="306" t="s">
        <v>6</v>
      </c>
    </row>
    <row r="8" spans="1:26" ht="15.75">
      <c r="A8" s="440" t="s">
        <v>34</v>
      </c>
      <c r="B8" s="448">
        <v>0.29130087789305664</v>
      </c>
      <c r="C8" s="448">
        <v>0.29414096567034015</v>
      </c>
      <c r="D8" s="448">
        <v>0.29238270322116539</v>
      </c>
      <c r="E8" s="448">
        <v>0.28166869671132766</v>
      </c>
      <c r="F8" s="449">
        <v>0.28955324151830703</v>
      </c>
      <c r="G8" s="450">
        <v>0.31388981081978096</v>
      </c>
      <c r="H8" s="450">
        <v>0.31315853957363393</v>
      </c>
      <c r="I8" s="451">
        <v>0.28224299065420561</v>
      </c>
      <c r="J8" s="460">
        <v>0.28888029091506412</v>
      </c>
      <c r="K8" s="460">
        <v>0.28978145304193736</v>
      </c>
      <c r="L8" s="452">
        <v>0.2995126725526579</v>
      </c>
      <c r="M8" s="453"/>
      <c r="N8" s="454"/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</row>
    <row r="9" spans="1:26" ht="15.75">
      <c r="A9" s="441" t="s">
        <v>36</v>
      </c>
      <c r="B9" s="359">
        <v>0.45304264494489699</v>
      </c>
      <c r="C9" s="359">
        <v>0.41961600740226696</v>
      </c>
      <c r="D9" s="359">
        <v>0.44090909090909092</v>
      </c>
      <c r="E9" s="359">
        <v>0.39696969696969697</v>
      </c>
      <c r="F9" s="358">
        <v>0.46069066862601027</v>
      </c>
      <c r="G9" s="359">
        <v>0.43847241867043846</v>
      </c>
      <c r="H9" s="359">
        <v>0.46742005289733107</v>
      </c>
      <c r="I9" s="360">
        <v>0.40581368734264134</v>
      </c>
      <c r="J9" s="481">
        <v>0.4588345725487728</v>
      </c>
      <c r="K9" s="481">
        <v>0.42677921026767646</v>
      </c>
      <c r="L9" s="360">
        <v>0.44253248679760282</v>
      </c>
      <c r="M9" s="453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</row>
    <row r="10" spans="1:26">
      <c r="A10" s="442" t="s">
        <v>37</v>
      </c>
      <c r="B10" s="365">
        <v>0.31904983698183514</v>
      </c>
      <c r="C10" s="365">
        <v>0.31092843326885883</v>
      </c>
      <c r="D10" s="365">
        <v>0.30340557275541796</v>
      </c>
      <c r="E10" s="365">
        <v>0.26237623762376239</v>
      </c>
      <c r="F10" s="358">
        <v>0.31290672451193058</v>
      </c>
      <c r="G10" s="359">
        <v>0.41109913793103448</v>
      </c>
      <c r="H10" s="359">
        <v>0.34859913793103448</v>
      </c>
      <c r="I10" s="360">
        <v>0.33045246568378239</v>
      </c>
      <c r="J10" s="481">
        <v>0.3511147190369332</v>
      </c>
      <c r="K10" s="481">
        <v>0.29927811085280803</v>
      </c>
      <c r="L10" s="360">
        <v>0.3505250564934202</v>
      </c>
      <c r="M10" s="453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</row>
    <row r="11" spans="1:26" ht="15.75">
      <c r="A11" s="441" t="s">
        <v>38</v>
      </c>
      <c r="B11" s="365">
        <v>0.3006809848088004</v>
      </c>
      <c r="C11" s="365">
        <v>0.32918945798110394</v>
      </c>
      <c r="D11" s="365">
        <v>0.32456601788532352</v>
      </c>
      <c r="E11" s="365">
        <v>0.29310344827586204</v>
      </c>
      <c r="F11" s="358">
        <v>0.28834003446295231</v>
      </c>
      <c r="G11" s="359">
        <v>0.31109833237492812</v>
      </c>
      <c r="H11" s="359">
        <v>0.33981693363844395</v>
      </c>
      <c r="I11" s="360">
        <v>0.29384703852788957</v>
      </c>
      <c r="J11" s="481">
        <v>0.30048851723068998</v>
      </c>
      <c r="K11" s="481">
        <v>0.31208791208791209</v>
      </c>
      <c r="L11" s="360">
        <v>0.30831060714798336</v>
      </c>
      <c r="M11" s="453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</row>
    <row r="12" spans="1:26" ht="15.75">
      <c r="A12" s="441" t="s">
        <v>39</v>
      </c>
      <c r="B12" s="359">
        <v>0.10607225211375865</v>
      </c>
      <c r="C12" s="359">
        <v>8.3403538331929233E-2</v>
      </c>
      <c r="D12" s="359">
        <v>0.12568807339449542</v>
      </c>
      <c r="E12" s="359">
        <v>0.13922036595067622</v>
      </c>
      <c r="F12" s="358">
        <v>0.12488083889418494</v>
      </c>
      <c r="G12" s="359">
        <v>0.14613180515759314</v>
      </c>
      <c r="H12" s="359">
        <v>0.16897506925207756</v>
      </c>
      <c r="I12" s="360">
        <v>0.14688300597779674</v>
      </c>
      <c r="J12" s="481">
        <v>0.12844752277548957</v>
      </c>
      <c r="K12" s="481">
        <v>0.11354705274043433</v>
      </c>
      <c r="L12" s="360">
        <v>0.14689655172413793</v>
      </c>
      <c r="M12" s="453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</row>
    <row r="13" spans="1:26">
      <c r="A13" s="442" t="s">
        <v>26</v>
      </c>
      <c r="B13" s="365">
        <v>0.28295819935691319</v>
      </c>
      <c r="C13" s="365">
        <v>0.29283489096573206</v>
      </c>
      <c r="D13" s="365">
        <v>0.27476038338658149</v>
      </c>
      <c r="E13" s="365">
        <v>0.21385542168674698</v>
      </c>
      <c r="F13" s="358">
        <v>0.26760563380281688</v>
      </c>
      <c r="G13" s="359">
        <v>0.26501766784452296</v>
      </c>
      <c r="H13" s="359">
        <v>0.25773195876288657</v>
      </c>
      <c r="I13" s="360">
        <v>0.18</v>
      </c>
      <c r="J13" s="481">
        <v>0.24016940905874026</v>
      </c>
      <c r="K13" s="481">
        <v>0.26546593578700078</v>
      </c>
      <c r="L13" s="360">
        <v>0.24179620034542315</v>
      </c>
      <c r="M13" s="453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</row>
    <row r="14" spans="1:26" ht="15.75">
      <c r="A14" s="455" t="s">
        <v>25</v>
      </c>
      <c r="B14" s="365">
        <v>0.36649214659685864</v>
      </c>
      <c r="C14" s="365">
        <v>0.38107416879795397</v>
      </c>
      <c r="D14" s="365">
        <v>0.33164556962025316</v>
      </c>
      <c r="E14" s="365">
        <v>0.27954545454545454</v>
      </c>
      <c r="F14" s="358">
        <v>0.26439790575916228</v>
      </c>
      <c r="G14" s="359">
        <v>0.29226361031518627</v>
      </c>
      <c r="H14" s="359">
        <v>0.30829015544041449</v>
      </c>
      <c r="I14" s="360">
        <v>0.33866666666666667</v>
      </c>
      <c r="J14" s="481">
        <v>0.29592605310087394</v>
      </c>
      <c r="K14" s="481">
        <v>0.33768656716417911</v>
      </c>
      <c r="L14" s="360">
        <v>0.30093833780160856</v>
      </c>
      <c r="M14" s="453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</row>
    <row r="15" spans="1:26" ht="15.75">
      <c r="A15" s="441" t="s">
        <v>24</v>
      </c>
      <c r="B15" s="359">
        <v>0.28133704735376047</v>
      </c>
      <c r="C15" s="359">
        <v>0.31606217616580312</v>
      </c>
      <c r="D15" s="359">
        <v>0.29198966408268734</v>
      </c>
      <c r="E15" s="359">
        <v>0.21148825065274152</v>
      </c>
      <c r="F15" s="358">
        <v>0.30100334448160537</v>
      </c>
      <c r="G15" s="359">
        <v>0.32807570977917982</v>
      </c>
      <c r="H15" s="359">
        <v>0.32840236686390534</v>
      </c>
      <c r="I15" s="360">
        <v>0.25151515151515152</v>
      </c>
      <c r="J15" s="481">
        <v>0.28877728478003556</v>
      </c>
      <c r="K15" s="481">
        <v>0.27524752475247527</v>
      </c>
      <c r="L15" s="360">
        <v>0.30218068535825543</v>
      </c>
      <c r="M15" s="453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</row>
    <row r="16" spans="1:26">
      <c r="A16" s="442" t="s">
        <v>40</v>
      </c>
      <c r="B16" s="365">
        <v>1.6888433981576252E-2</v>
      </c>
      <c r="C16" s="365">
        <v>6.5700982928091053E-2</v>
      </c>
      <c r="D16" s="365">
        <v>6.1717738454898578E-2</v>
      </c>
      <c r="E16" s="365">
        <v>0.1487603305785124</v>
      </c>
      <c r="F16" s="358">
        <v>4.0286481647269473E-2</v>
      </c>
      <c r="G16" s="359">
        <v>8.2289803220035776E-2</v>
      </c>
      <c r="H16" s="359">
        <v>6.889352818371608E-2</v>
      </c>
      <c r="I16" s="360">
        <v>9.6464258262874705E-2</v>
      </c>
      <c r="J16" s="481">
        <v>-4.3467272794929304E-2</v>
      </c>
      <c r="K16" s="481">
        <v>7.4803149606299218E-2</v>
      </c>
      <c r="L16" s="360">
        <v>7.2884757578958487E-2</v>
      </c>
      <c r="M16" s="453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</row>
    <row r="17" spans="1:25" ht="15.75">
      <c r="A17" s="440" t="s">
        <v>35</v>
      </c>
      <c r="B17" s="450">
        <v>0.3129312263521033</v>
      </c>
      <c r="C17" s="450">
        <v>0.30682571239231277</v>
      </c>
      <c r="D17" s="450">
        <v>0.33248496066635819</v>
      </c>
      <c r="E17" s="450">
        <v>0.28100453589998892</v>
      </c>
      <c r="F17" s="361">
        <v>0.29892029600873471</v>
      </c>
      <c r="G17" s="362">
        <v>0.29009009009009007</v>
      </c>
      <c r="H17" s="362">
        <v>0.31495395055744063</v>
      </c>
      <c r="I17" s="363">
        <v>0.26467203682393559</v>
      </c>
      <c r="J17" s="482">
        <v>0.30173068570664641</v>
      </c>
      <c r="K17" s="482">
        <v>0.30803683901128126</v>
      </c>
      <c r="L17" s="363">
        <v>0.2917934944792599</v>
      </c>
      <c r="M17" s="453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</row>
    <row r="18" spans="1:25" ht="15.75">
      <c r="A18" s="441" t="s">
        <v>36</v>
      </c>
      <c r="B18" s="359">
        <v>0.39944245320589405</v>
      </c>
      <c r="C18" s="359">
        <v>0.38264495631453532</v>
      </c>
      <c r="D18" s="359">
        <v>0.40651238992422689</v>
      </c>
      <c r="E18" s="359">
        <v>0.35848686789494316</v>
      </c>
      <c r="F18" s="364">
        <v>0.37084831817220226</v>
      </c>
      <c r="G18" s="365">
        <v>0.35119418483904463</v>
      </c>
      <c r="H18" s="365">
        <v>0.39892703862660944</v>
      </c>
      <c r="I18" s="366">
        <v>0.32797885319235459</v>
      </c>
      <c r="J18" s="483">
        <v>0.37722635781050845</v>
      </c>
      <c r="K18" s="483">
        <v>0.38651898418400438</v>
      </c>
      <c r="L18" s="366">
        <v>0.36171548117154811</v>
      </c>
      <c r="M18" s="453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</row>
    <row r="19" spans="1:25">
      <c r="A19" s="442" t="s">
        <v>37</v>
      </c>
      <c r="B19" s="365">
        <v>0.26433566433566436</v>
      </c>
      <c r="C19" s="365">
        <v>0.23361227336122734</v>
      </c>
      <c r="D19" s="365">
        <v>0.28614232209737828</v>
      </c>
      <c r="E19" s="365">
        <v>0.18483754512635378</v>
      </c>
      <c r="F19" s="364">
        <v>0.23730098559514784</v>
      </c>
      <c r="G19" s="365">
        <v>0.21826625386996903</v>
      </c>
      <c r="H19" s="365">
        <v>0.25608798114689707</v>
      </c>
      <c r="I19" s="366">
        <v>0.20548961424332343</v>
      </c>
      <c r="J19" s="483">
        <v>0.23288173568551751</v>
      </c>
      <c r="K19" s="483">
        <v>0.24194126074498568</v>
      </c>
      <c r="L19" s="366">
        <v>0.22897553516819572</v>
      </c>
      <c r="M19" s="453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</row>
    <row r="20" spans="1:25" ht="15.75">
      <c r="A20" s="441" t="s">
        <v>38</v>
      </c>
      <c r="B20" s="359">
        <v>0.15298507462686567</v>
      </c>
      <c r="C20" s="359">
        <v>0.17948717948717949</v>
      </c>
      <c r="D20" s="359">
        <v>0.17490494296577946</v>
      </c>
      <c r="E20" s="359">
        <v>0.17204301075268819</v>
      </c>
      <c r="F20" s="364">
        <v>-4.5977011494252873E-2</v>
      </c>
      <c r="G20" s="456" t="s">
        <v>190</v>
      </c>
      <c r="H20" s="456" t="s">
        <v>190</v>
      </c>
      <c r="I20" s="367" t="s">
        <v>190</v>
      </c>
      <c r="J20" s="484" t="s">
        <v>190</v>
      </c>
      <c r="K20" s="483">
        <v>0.16989843028624191</v>
      </c>
      <c r="L20" s="366">
        <v>-4.5977011494252873E-2</v>
      </c>
      <c r="M20" s="453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</row>
    <row r="21" spans="1:25" ht="15.75">
      <c r="A21" s="441" t="s">
        <v>39</v>
      </c>
      <c r="B21" s="359">
        <v>0.10526315789473684</v>
      </c>
      <c r="C21" s="359">
        <v>0.12903225806451613</v>
      </c>
      <c r="D21" s="359">
        <v>0.1111111111111111</v>
      </c>
      <c r="E21" s="359">
        <v>0.11235955056179775</v>
      </c>
      <c r="F21" s="364">
        <v>8.2644628099173556E-2</v>
      </c>
      <c r="G21" s="365">
        <v>0.12</v>
      </c>
      <c r="H21" s="365">
        <v>6.4516129032258063E-2</v>
      </c>
      <c r="I21" s="366">
        <v>9.6654275092936809E-2</v>
      </c>
      <c r="J21" s="483">
        <v>9.8327424170120789E-2</v>
      </c>
      <c r="K21" s="483">
        <v>0.11446886446886446</v>
      </c>
      <c r="L21" s="366">
        <v>9.1179385530227947E-2</v>
      </c>
      <c r="M21" s="453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</row>
    <row r="22" spans="1:25">
      <c r="A22" s="442" t="s">
        <v>26</v>
      </c>
      <c r="B22" s="365">
        <v>0.39139344262295084</v>
      </c>
      <c r="C22" s="365">
        <v>0.41751527494908353</v>
      </c>
      <c r="D22" s="365">
        <v>0.43506493506493504</v>
      </c>
      <c r="E22" s="365">
        <v>0.37341772151898733</v>
      </c>
      <c r="F22" s="364">
        <v>0.42093541202672607</v>
      </c>
      <c r="G22" s="365">
        <v>0.42176870748299322</v>
      </c>
      <c r="H22" s="365">
        <v>0.4310722100656455</v>
      </c>
      <c r="I22" s="366">
        <v>0.38209606986899564</v>
      </c>
      <c r="J22" s="483">
        <v>0.43241682654925084</v>
      </c>
      <c r="K22" s="483">
        <v>0.404177545691906</v>
      </c>
      <c r="L22" s="366">
        <v>0.41385041551246537</v>
      </c>
      <c r="M22" s="453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</row>
    <row r="23" spans="1:25" ht="15.75">
      <c r="A23" s="441" t="s">
        <v>24</v>
      </c>
      <c r="B23" s="359">
        <v>0.25116279069767444</v>
      </c>
      <c r="C23" s="359">
        <v>0.27210884353741499</v>
      </c>
      <c r="D23" s="359">
        <v>0.28246013667425968</v>
      </c>
      <c r="E23" s="359">
        <v>0.24611973392461198</v>
      </c>
      <c r="F23" s="358">
        <v>0.28000000000000003</v>
      </c>
      <c r="G23" s="359">
        <v>0.27272727272727271</v>
      </c>
      <c r="H23" s="359">
        <v>0.27334851936218679</v>
      </c>
      <c r="I23" s="360">
        <v>0.26436781609195403</v>
      </c>
      <c r="J23" s="481">
        <v>0.30011301243136745</v>
      </c>
      <c r="K23" s="481">
        <v>0.26291879613855762</v>
      </c>
      <c r="L23" s="360">
        <v>0.27245862884160754</v>
      </c>
      <c r="M23" s="453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</row>
    <row r="24" spans="1:25">
      <c r="A24" s="442" t="s">
        <v>184</v>
      </c>
      <c r="B24" s="365">
        <v>4.3090638930163447E-2</v>
      </c>
      <c r="C24" s="365">
        <v>7.5985663082437274E-2</v>
      </c>
      <c r="D24" s="365">
        <v>8.3785880527540726E-2</v>
      </c>
      <c r="E24" s="365">
        <v>6.5537555228276881E-2</v>
      </c>
      <c r="F24" s="358">
        <v>6.5112540192926047E-2</v>
      </c>
      <c r="G24" s="359">
        <v>8.0808080808080815E-2</v>
      </c>
      <c r="H24" s="359">
        <v>5.6962025316455694E-2</v>
      </c>
      <c r="I24" s="360">
        <v>6.1357702349869453E-2</v>
      </c>
      <c r="J24" s="481">
        <v>6.581934209742249E-2</v>
      </c>
      <c r="K24" s="481">
        <v>6.70007423904974E-2</v>
      </c>
      <c r="L24" s="360">
        <v>6.5902578796561598E-2</v>
      </c>
      <c r="M24" s="453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</row>
    <row r="25" spans="1:25" ht="15.75">
      <c r="A25" s="79" t="s">
        <v>29</v>
      </c>
      <c r="B25" s="362">
        <v>0.50798650168728909</v>
      </c>
      <c r="C25" s="362">
        <v>0.50344827586206897</v>
      </c>
      <c r="D25" s="362">
        <v>0.50340931229300601</v>
      </c>
      <c r="E25" s="362">
        <v>0.50775416427340614</v>
      </c>
      <c r="F25" s="361">
        <v>0.52967549103330491</v>
      </c>
      <c r="G25" s="362">
        <v>0.5172214739272657</v>
      </c>
      <c r="H25" s="362">
        <v>0.53911564625850339</v>
      </c>
      <c r="I25" s="363">
        <v>0.52928830375882463</v>
      </c>
      <c r="J25" s="482">
        <v>0.54666397532969946</v>
      </c>
      <c r="K25" s="482">
        <v>0.50560032436267799</v>
      </c>
      <c r="L25" s="363">
        <v>0.52885274811403937</v>
      </c>
      <c r="M25" s="453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</row>
    <row r="26" spans="1:25" ht="15.75">
      <c r="A26" s="455" t="s">
        <v>30</v>
      </c>
      <c r="B26" s="365">
        <v>0.56673728813559321</v>
      </c>
      <c r="C26" s="365">
        <v>0.56496631376323392</v>
      </c>
      <c r="D26" s="365">
        <v>0.5631159080244017</v>
      </c>
      <c r="E26" s="365">
        <v>0.53635942566002781</v>
      </c>
      <c r="F26" s="364">
        <v>0.54516129032258065</v>
      </c>
      <c r="G26" s="365">
        <v>0.54630083292503673</v>
      </c>
      <c r="H26" s="365">
        <v>0.54597427346355409</v>
      </c>
      <c r="I26" s="366">
        <v>0.57129322595926102</v>
      </c>
      <c r="J26" s="483">
        <v>0.5789625961767042</v>
      </c>
      <c r="K26" s="483">
        <v>0.55741279069767447</v>
      </c>
      <c r="L26" s="366">
        <v>0.55245962273455795</v>
      </c>
      <c r="M26" s="453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</row>
    <row r="27" spans="1:25" ht="15.75">
      <c r="A27" s="455" t="s">
        <v>31</v>
      </c>
      <c r="B27" s="365">
        <v>0.51705756929637525</v>
      </c>
      <c r="C27" s="365">
        <v>0.48640776699029126</v>
      </c>
      <c r="D27" s="365">
        <v>0.5030549898167006</v>
      </c>
      <c r="E27" s="365">
        <v>0.491869918699187</v>
      </c>
      <c r="F27" s="364">
        <v>0.5095828635851184</v>
      </c>
      <c r="G27" s="365">
        <v>0.41513292433537835</v>
      </c>
      <c r="H27" s="365">
        <v>0.5494505494505495</v>
      </c>
      <c r="I27" s="366">
        <v>0.52609603340292277</v>
      </c>
      <c r="J27" s="483">
        <v>0.52754056414010841</v>
      </c>
      <c r="K27" s="483">
        <v>0.4992374173868836</v>
      </c>
      <c r="L27" s="366">
        <v>0.5</v>
      </c>
      <c r="M27" s="453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</row>
    <row r="28" spans="1:25" ht="15.75">
      <c r="A28" s="455" t="s">
        <v>66</v>
      </c>
      <c r="B28" s="365">
        <v>0.33549783549783552</v>
      </c>
      <c r="C28" s="365">
        <v>0.3270042194092827</v>
      </c>
      <c r="D28" s="365">
        <v>0.39766081871345027</v>
      </c>
      <c r="E28" s="365">
        <v>0.42990654205607476</v>
      </c>
      <c r="F28" s="364">
        <v>0.54636233951497859</v>
      </c>
      <c r="G28" s="365">
        <v>0.55938697318007657</v>
      </c>
      <c r="H28" s="365">
        <v>0.56088560885608851</v>
      </c>
      <c r="I28" s="366">
        <v>0.49086479902557856</v>
      </c>
      <c r="J28" s="483">
        <v>0.57369701300666409</v>
      </c>
      <c r="K28" s="483">
        <v>0.38159560996200931</v>
      </c>
      <c r="L28" s="366">
        <v>0.53880692751763948</v>
      </c>
      <c r="M28" s="453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</row>
    <row r="29" spans="1:25" ht="15.75">
      <c r="A29" s="455" t="s">
        <v>67</v>
      </c>
      <c r="B29" s="365">
        <v>0.48792270531400966</v>
      </c>
      <c r="C29" s="365">
        <v>0.50854700854700852</v>
      </c>
      <c r="D29" s="365">
        <v>0.52066115702479343</v>
      </c>
      <c r="E29" s="365">
        <v>0.50819672131147542</v>
      </c>
      <c r="F29" s="364">
        <v>0.49289099526066349</v>
      </c>
      <c r="G29" s="365">
        <v>0.51489361702127656</v>
      </c>
      <c r="H29" s="365">
        <v>0.52380952380952384</v>
      </c>
      <c r="I29" s="366">
        <v>0.49145299145299143</v>
      </c>
      <c r="J29" s="483">
        <v>0.45000854125425821</v>
      </c>
      <c r="K29" s="483">
        <v>0.50701186623516725</v>
      </c>
      <c r="L29" s="366">
        <v>0.50643776824034337</v>
      </c>
      <c r="M29" s="453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</row>
    <row r="30" spans="1:25" ht="15.75">
      <c r="A30" s="455" t="s">
        <v>32</v>
      </c>
      <c r="B30" s="365">
        <v>0.35585585585585583</v>
      </c>
      <c r="C30" s="365">
        <v>0.38610038610038611</v>
      </c>
      <c r="D30" s="365">
        <v>0.42402826855123676</v>
      </c>
      <c r="E30" s="365">
        <v>0.39676113360323889</v>
      </c>
      <c r="F30" s="364">
        <v>0.41860465116279072</v>
      </c>
      <c r="G30" s="365">
        <v>0.44888888888888889</v>
      </c>
      <c r="H30" s="365">
        <v>0.43548387096774194</v>
      </c>
      <c r="I30" s="366">
        <v>0.3788546255506608</v>
      </c>
      <c r="J30" s="483">
        <v>0.40751383829770443</v>
      </c>
      <c r="K30" s="483">
        <v>0.39268051434223539</v>
      </c>
      <c r="L30" s="366">
        <v>0.42076502732240439</v>
      </c>
      <c r="M30" s="453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</row>
    <row r="31" spans="1:25" ht="15.75">
      <c r="A31" s="455" t="s">
        <v>33</v>
      </c>
      <c r="B31" s="365">
        <v>0.32773109243697479</v>
      </c>
      <c r="C31" s="365">
        <v>0.35036496350364965</v>
      </c>
      <c r="D31" s="365">
        <v>0.37857142857142856</v>
      </c>
      <c r="E31" s="365">
        <v>0.37857142857142856</v>
      </c>
      <c r="F31" s="364">
        <v>0.33333333333333331</v>
      </c>
      <c r="G31" s="365">
        <v>0.37692307692307692</v>
      </c>
      <c r="H31" s="365">
        <v>0.375</v>
      </c>
      <c r="I31" s="366">
        <v>0.35658914728682173</v>
      </c>
      <c r="J31" s="483">
        <v>0.14192013260732006</v>
      </c>
      <c r="K31" s="483">
        <v>0.36007462686567165</v>
      </c>
      <c r="L31" s="366">
        <v>0.361328125</v>
      </c>
      <c r="M31" s="453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</row>
    <row r="32" spans="1:25" ht="15.75">
      <c r="A32" s="455" t="s">
        <v>98</v>
      </c>
      <c r="B32" s="365">
        <v>0.59216965742251226</v>
      </c>
      <c r="C32" s="365">
        <v>0.61002785515320335</v>
      </c>
      <c r="D32" s="365">
        <v>0.54260089686098656</v>
      </c>
      <c r="E32" s="365">
        <v>0.62849162011173187</v>
      </c>
      <c r="F32" s="364">
        <v>0.61891117478510027</v>
      </c>
      <c r="G32" s="365">
        <v>0.60074165636588384</v>
      </c>
      <c r="H32" s="365">
        <v>0.56875834445927909</v>
      </c>
      <c r="I32" s="366">
        <v>0.59843546284224247</v>
      </c>
      <c r="J32" s="483">
        <v>0.61756458246209978</v>
      </c>
      <c r="K32" s="483">
        <v>0.59425625920471281</v>
      </c>
      <c r="L32" s="366">
        <v>0.59642739000992395</v>
      </c>
      <c r="M32" s="453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4"/>
    </row>
    <row r="33" spans="1:25" s="458" customFormat="1" ht="15.75">
      <c r="A33" s="457" t="s">
        <v>27</v>
      </c>
      <c r="B33" s="362">
        <v>0.12665985699693566</v>
      </c>
      <c r="C33" s="369">
        <v>5.8521560574948665E-2</v>
      </c>
      <c r="D33" s="369">
        <v>0.20176544766708701</v>
      </c>
      <c r="E33" s="369">
        <v>0.13485280151946819</v>
      </c>
      <c r="F33" s="368">
        <v>0.13604651162790699</v>
      </c>
      <c r="G33" s="369">
        <v>4.480874316939891E-2</v>
      </c>
      <c r="H33" s="369">
        <v>0.16319018404907976</v>
      </c>
      <c r="I33" s="370">
        <v>3.1055900621118012E-2</v>
      </c>
      <c r="J33" s="482">
        <v>7.5873303373602471E-2</v>
      </c>
      <c r="K33" s="482">
        <v>0.1271387207159779</v>
      </c>
      <c r="L33" s="363">
        <v>9.0269966254218223E-2</v>
      </c>
      <c r="M33" s="453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</row>
    <row r="34" spans="1:25" ht="15.75">
      <c r="A34" s="406" t="s">
        <v>19</v>
      </c>
      <c r="B34" s="459">
        <v>0.34412782334875403</v>
      </c>
      <c r="C34" s="450">
        <v>0.34315885436450655</v>
      </c>
      <c r="D34" s="450">
        <v>0.35873555667194806</v>
      </c>
      <c r="E34" s="450">
        <v>0.33187096774193547</v>
      </c>
      <c r="F34" s="459">
        <v>0.34614758766577169</v>
      </c>
      <c r="G34" s="450">
        <v>0.3527180783817952</v>
      </c>
      <c r="H34" s="450">
        <v>0.37059332703808623</v>
      </c>
      <c r="I34" s="452">
        <v>0.32861445783132531</v>
      </c>
      <c r="J34" s="460">
        <v>0.34808818748174475</v>
      </c>
      <c r="K34" s="460">
        <v>0.34431847388411341</v>
      </c>
      <c r="L34" s="460">
        <v>0.34930794149406108</v>
      </c>
      <c r="M34" s="453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</row>
    <row r="36" spans="1:25">
      <c r="A36" s="42" t="s">
        <v>43</v>
      </c>
      <c r="B36" s="42"/>
      <c r="C36" s="42"/>
      <c r="D36" s="42"/>
      <c r="E36" s="42"/>
    </row>
    <row r="69" spans="2:10" ht="14.25">
      <c r="B69" s="42"/>
      <c r="C69" s="42"/>
      <c r="D69" s="42"/>
      <c r="E69" s="42"/>
      <c r="F69" s="42"/>
      <c r="G69" s="42"/>
      <c r="H69" s="42"/>
      <c r="I69" s="42"/>
      <c r="J69" s="42"/>
    </row>
    <row r="70" spans="2:10" ht="14.25">
      <c r="B70" s="42"/>
      <c r="C70" s="42"/>
      <c r="D70" s="42"/>
      <c r="E70" s="42"/>
      <c r="F70" s="42"/>
      <c r="G70" s="42"/>
      <c r="H70" s="42"/>
      <c r="I70" s="42"/>
      <c r="J70" s="42"/>
    </row>
    <row r="71" spans="2:10" ht="14.25">
      <c r="B71" s="42"/>
      <c r="C71" s="42"/>
      <c r="D71" s="42"/>
      <c r="E71" s="42"/>
      <c r="F71" s="42"/>
      <c r="G71" s="42"/>
      <c r="H71" s="42"/>
      <c r="I71" s="42"/>
      <c r="J71" s="42"/>
    </row>
    <row r="72" spans="2:10" ht="14.25">
      <c r="B72" s="42"/>
      <c r="C72" s="42"/>
      <c r="D72" s="42"/>
      <c r="E72" s="42"/>
      <c r="F72" s="42"/>
      <c r="G72" s="42"/>
      <c r="H72" s="42"/>
      <c r="I72" s="42"/>
      <c r="J72" s="42"/>
    </row>
    <row r="73" spans="2:10" ht="14.25">
      <c r="B73" s="42"/>
      <c r="C73" s="42"/>
      <c r="D73" s="42"/>
      <c r="E73" s="42"/>
      <c r="F73" s="42"/>
      <c r="G73" s="42"/>
      <c r="H73" s="42"/>
      <c r="I73" s="42"/>
      <c r="J73" s="42"/>
    </row>
    <row r="74" spans="2:10" ht="14.25">
      <c r="B74" s="42"/>
      <c r="C74" s="42"/>
      <c r="D74" s="42"/>
      <c r="E74" s="42"/>
      <c r="F74" s="42"/>
      <c r="G74" s="42"/>
      <c r="H74" s="42"/>
      <c r="I74" s="42"/>
      <c r="J74" s="42"/>
    </row>
    <row r="75" spans="2:10" ht="14.25">
      <c r="B75" s="42"/>
      <c r="C75" s="42"/>
      <c r="D75" s="42"/>
      <c r="E75" s="42"/>
      <c r="F75" s="42"/>
      <c r="G75" s="42"/>
      <c r="H75" s="42"/>
      <c r="I75" s="42"/>
      <c r="J75" s="42"/>
    </row>
    <row r="76" spans="2:10" ht="14.25">
      <c r="B76" s="42"/>
      <c r="C76" s="42"/>
      <c r="D76" s="42"/>
      <c r="E76" s="42"/>
      <c r="F76" s="42"/>
      <c r="G76" s="42"/>
      <c r="H76" s="42"/>
      <c r="I76" s="42"/>
      <c r="J76" s="42"/>
    </row>
    <row r="77" spans="2:10" ht="14.25">
      <c r="B77" s="42"/>
      <c r="C77" s="42"/>
      <c r="D77" s="42"/>
      <c r="E77" s="42"/>
      <c r="F77" s="42"/>
      <c r="G77" s="42"/>
      <c r="H77" s="42"/>
      <c r="I77" s="42"/>
      <c r="J77" s="42"/>
    </row>
    <row r="78" spans="2:10" ht="14.25">
      <c r="B78" s="42"/>
      <c r="C78" s="42"/>
      <c r="D78" s="42"/>
      <c r="E78" s="42"/>
      <c r="F78" s="42"/>
      <c r="G78" s="42"/>
      <c r="H78" s="42"/>
      <c r="I78" s="42"/>
      <c r="J78" s="42"/>
    </row>
    <row r="79" spans="2:10" ht="14.25">
      <c r="B79" s="42"/>
      <c r="C79" s="42"/>
      <c r="D79" s="42"/>
      <c r="E79" s="42"/>
      <c r="F79" s="42"/>
      <c r="G79" s="42"/>
      <c r="H79" s="42"/>
      <c r="I79" s="42"/>
      <c r="J79" s="42"/>
    </row>
    <row r="80" spans="2:10" ht="14.25">
      <c r="B80" s="42"/>
      <c r="C80" s="42"/>
      <c r="D80" s="42"/>
      <c r="E80" s="42"/>
      <c r="F80" s="42"/>
      <c r="G80" s="42"/>
      <c r="H80" s="42"/>
      <c r="I80" s="42"/>
      <c r="J80" s="42"/>
    </row>
    <row r="81" spans="2:10" ht="14.25">
      <c r="B81" s="42"/>
      <c r="C81" s="42"/>
      <c r="D81" s="42"/>
      <c r="E81" s="42"/>
      <c r="F81" s="42"/>
      <c r="G81" s="42"/>
      <c r="H81" s="42"/>
      <c r="I81" s="42"/>
      <c r="J81" s="42"/>
    </row>
    <row r="82" spans="2:10" ht="14.25">
      <c r="B82" s="42"/>
      <c r="C82" s="42"/>
      <c r="D82" s="42"/>
      <c r="E82" s="42"/>
      <c r="F82" s="42"/>
      <c r="G82" s="42"/>
      <c r="H82" s="42"/>
      <c r="I82" s="42"/>
      <c r="J82" s="42"/>
    </row>
  </sheetData>
  <mergeCells count="2">
    <mergeCell ref="B6:E6"/>
    <mergeCell ref="F6:I6"/>
  </mergeCells>
  <phoneticPr fontId="0" type="noConversion"/>
  <pageMargins left="0.43307086614173229" right="0.27559055118110237" top="0.74803149606299213" bottom="0.47244094488188981" header="0.19685039370078741" footer="0.51181102362204722"/>
  <pageSetup paperSize="9" scale="85" orientation="landscape" r:id="rId1"/>
  <headerFooter alignWithMargins="0">
    <oddHeader>&amp;L&amp;11TeliaSonera AB/Investor Relations
Fredrik Johansson, Tel. +46 705 10 10 22&amp;R&amp;11 2014-04-23</oddHeader>
    <oddFooter>&amp;LHistorical financial information&amp;R11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Index</vt:lpstr>
      <vt:lpstr>Operational data</vt:lpstr>
      <vt:lpstr>Quarterly information</vt:lpstr>
      <vt:lpstr>Net sales</vt:lpstr>
      <vt:lpstr>External Net Sales</vt:lpstr>
      <vt:lpstr>Operating expenses</vt:lpstr>
      <vt:lpstr>EBITDA</vt:lpstr>
      <vt:lpstr>EBITDA excl non-recurring i</vt:lpstr>
      <vt:lpstr>EBITDA marg (%)</vt:lpstr>
      <vt:lpstr>Depreciation, amortization</vt:lpstr>
      <vt:lpstr>Income from associatedCompanies</vt:lpstr>
      <vt:lpstr>Operating income</vt:lpstr>
      <vt:lpstr>Operating inc. excl non-rec</vt:lpstr>
      <vt:lpstr>Non-controlling interests</vt:lpstr>
      <vt:lpstr>Capital expenditures</vt:lpstr>
      <vt:lpstr>Cash Flow</vt:lpstr>
      <vt:lpstr>Number of empl</vt:lpstr>
      <vt:lpstr>'Capital expenditures'!Print_Area</vt:lpstr>
      <vt:lpstr>'Cash Flow'!Print_Area</vt:lpstr>
      <vt:lpstr>'Depreciation, amortization'!Print_Area</vt:lpstr>
      <vt:lpstr>EBITDA!Print_Area</vt:lpstr>
      <vt:lpstr>'EBITDA excl non-recurring i'!Print_Area</vt:lpstr>
      <vt:lpstr>'EBITDA marg (%)'!Print_Area</vt:lpstr>
      <vt:lpstr>'External Net Sales'!Print_Area</vt:lpstr>
      <vt:lpstr>'Net sales'!Print_Area</vt:lpstr>
      <vt:lpstr>'Number of empl'!Print_Area</vt:lpstr>
      <vt:lpstr>'Operating expenses'!Print_Area</vt:lpstr>
      <vt:lpstr>'Operating inc. excl non-rec'!Print_Area</vt:lpstr>
      <vt:lpstr>'Operating income'!Print_Area</vt:lpstr>
      <vt:lpstr>'Operational data'!Print_Area</vt:lpstr>
      <vt:lpstr>'Quarterly information'!Print_Area</vt:lpstr>
    </vt:vector>
  </TitlesOfParts>
  <Company>Telia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XMANI94</dc:creator>
  <cp:lastModifiedBy>Fredrik Johansson IR</cp:lastModifiedBy>
  <cp:lastPrinted>2014-04-16T11:27:15Z</cp:lastPrinted>
  <dcterms:created xsi:type="dcterms:W3CDTF">2003-05-07T06:44:43Z</dcterms:created>
  <dcterms:modified xsi:type="dcterms:W3CDTF">2014-04-17T07:24:30Z</dcterms:modified>
</cp:coreProperties>
</file>